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Приложение 2" sheetId="1" r:id="rId1"/>
    <sheet name="Приложение 3 " sheetId="2" r:id="rId2"/>
  </sheets>
  <definedNames>
    <definedName name="_xlnm._FilterDatabase" localSheetId="1" hidden="1">'Приложение 3 '!$A$6:$I$211</definedName>
    <definedName name="_xlnm.Print_Titles" localSheetId="1">'Приложение 3 '!$4:$5</definedName>
    <definedName name="_xlnm.Print_Area" localSheetId="0">'Приложение 2'!$A$1:$G$117</definedName>
    <definedName name="_xlnm.Print_Area" localSheetId="1">'Приложение 3 '!$A$1:$G$212</definedName>
  </definedNames>
  <calcPr fullCalcOnLoad="1"/>
</workbook>
</file>

<file path=xl/sharedStrings.xml><?xml version="1.0" encoding="utf-8"?>
<sst xmlns="http://schemas.openxmlformats.org/spreadsheetml/2006/main" count="457" uniqueCount="95">
  <si>
    <t>Ресурсное обеспечение реализации муниципальной программы за счет средств городского бюджета</t>
  </si>
  <si>
    <t>Статус</t>
  </si>
  <si>
    <t>Ответственный исполнитель, соисполнитель, участник</t>
  </si>
  <si>
    <t>Всего</t>
  </si>
  <si>
    <t>Муниципальная программа</t>
  </si>
  <si>
    <t>Основное мероприятие 1</t>
  </si>
  <si>
    <t>Мероприятия, направленные на улучшение санитарного состояния и облика городского округа</t>
  </si>
  <si>
    <t>Мероприятие 1.1</t>
  </si>
  <si>
    <t>Мероприятие 1.2</t>
  </si>
  <si>
    <t>Мероприятие 1.3</t>
  </si>
  <si>
    <t>Основное мероприятие 2</t>
  </si>
  <si>
    <t>Мероприятия, направленные на обеспечение освещения территории городского округа</t>
  </si>
  <si>
    <t>Мероприятие 2.2</t>
  </si>
  <si>
    <t>Мероприятия по обеспечению бесперебойной работы объектов уличного освещения и светофорного хозяйства  городского округа</t>
  </si>
  <si>
    <t>Предоставление возможности размещения светильников и провода уличного освещения на опорах воздушных линий электропередачи филиала «Электрические сети ЕАО» АО «ДРСК» (оплата за аренду)</t>
  </si>
  <si>
    <t>Основное мероприятие 3</t>
  </si>
  <si>
    <t>Мероприятия, направленные на благоустройство мест массового культурного досуга и активного отдыха жителей городского округа</t>
  </si>
  <si>
    <t>Текущее содержание, ремонт фонтанных комплексов городского округа</t>
  </si>
  <si>
    <t>Мероприятие 3.2</t>
  </si>
  <si>
    <t>Экспертиза (обследование) технического состояния фонтанных комплексов</t>
  </si>
  <si>
    <t>Мероприятие 3.3</t>
  </si>
  <si>
    <t>Капитальный ремонт фонтанов на пешеходной зоне ул. Шолом-Алейхема</t>
  </si>
  <si>
    <t>Мероприятие 3.4</t>
  </si>
  <si>
    <t>Размещение оборудования для эксплуатации электрощитовой фонтана на Привокзальной площади в здании железнодорожного вокзала (оплата за аренду)</t>
  </si>
  <si>
    <t>Газоснабжение монументального объекта «Огонь Славы» (оплата за использование сжиженного газа)</t>
  </si>
  <si>
    <t>Техническое оснащение и подготовка к проведению праздничных мероприятий на территории городского округа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</si>
  <si>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</si>
  <si>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</si>
  <si>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</si>
  <si>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</si>
  <si>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</si>
  <si>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</si>
  <si>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 xml:space="preserve">городской бюджет </t>
  </si>
  <si>
    <t>Текущее содержание скверов, площадей, памятников, обелисков, мемориальных  досок, включая их частичную реставрацию</t>
  </si>
  <si>
    <t>Мероприятие 1.6</t>
  </si>
  <si>
    <t>Участник 1 – управление ЖКХ мэрии города</t>
  </si>
  <si>
    <t>Участник 2 – подрядные организации</t>
  </si>
  <si>
    <t>Проведение работ по удалению аварийных деревьев по поступившим заявкам</t>
  </si>
  <si>
    <t>Ответственный исполнитель, участник 1 – управление ЖКХ мэрии города</t>
  </si>
  <si>
    <t>Мероприятия по санитарному содержанию городского округа</t>
  </si>
  <si>
    <t>Мероприятия по озеленению, содержанию зеленых насаждений, удалению аварийных деревьев на территории городского округа</t>
  </si>
  <si>
    <t>Мероприятие по обустройству мест массового культурного досуга и активного отдыха жителей городского округа</t>
  </si>
  <si>
    <t>Мероприятие 3.1</t>
  </si>
  <si>
    <t>Мероприятия по обустройству мест массового культурного досуга и активного отдыха жителей городского округа</t>
  </si>
  <si>
    <t>Содержание и уборка территории улиц, площадей, тротуаров (за исключением придомовой территории), мостов  городского округа</t>
  </si>
  <si>
    <t>Ремонт и обслуживание колодцев нецентрализованного водоснабжения городского округа</t>
  </si>
  <si>
    <t>Капитальный ремонт колодцев нецентрализованного водоснабжения городского округа, в том числе по адресам:</t>
  </si>
  <si>
    <t>Мероприятие 1.4</t>
  </si>
  <si>
    <t>Проведение работ по посадке зеленых насаждений, санитарной подрезке и удалению аварийных деревьев на территории городского округа</t>
  </si>
  <si>
    <t>Демонтаж и вывоз объектов некапитального строительства из дворовых территорий городского округа по поступившим заявкам</t>
  </si>
  <si>
    <t>Мероприятие 1.5</t>
  </si>
  <si>
    <t>Мероприятия по содержанию уличного освещения в муниципальном образовании «Город Биробиджан» Еврейской автономной области</t>
  </si>
  <si>
    <t>Мероприятие 2.4</t>
  </si>
  <si>
    <t>Мероприятие 2.5</t>
  </si>
  <si>
    <t>Мероприятия по содержанию, оборудованию и благоустройству площадей, скверов, фонтанов, памятников и мемориальных досок в городском округе</t>
  </si>
  <si>
    <t>Техническое обслуживание монументального объекта «Огонь Славы», находящегося на территории городского округа</t>
  </si>
  <si>
    <t>Мероприятие 3.5</t>
  </si>
  <si>
    <t>Ремонт, установка скамеек, урн на территории городского округа, по поступившим заявкам</t>
  </si>
  <si>
    <t>Мероприятие 3.6</t>
  </si>
  <si>
    <t>Мероприятие 3.7</t>
  </si>
  <si>
    <t>Оформление городского округа к Новогодним праздникам</t>
  </si>
  <si>
    <t>Мероприятие 3.8</t>
  </si>
  <si>
    <t>Мероприятие 3.9</t>
  </si>
  <si>
    <t>Проведение работ по демонтажу Новогоднего оформления городского  округа</t>
  </si>
  <si>
    <t>Капитальный ремонт колодцев нецентрализованного водоснабжения городского округа, в том числе по адресам</t>
  </si>
  <si>
    <t>Прочие мероприятия по санитарному содержанию городского округа</t>
  </si>
  <si>
    <t>Наименование муниципальной программы, подпрограммы, основного мероприятия, мероприятия</t>
  </si>
  <si>
    <t>Обустройство мест для проведения обряда освящения воды в проруби в рамках мероприятий православного праздника «Крещение Господне» на территории городского округа</t>
  </si>
  <si>
    <t>Техническое обслуживание и ремонт объектов электроснабжения (ВЛ, КЛ, ТП) городского округа</t>
  </si>
  <si>
    <t>Технологическое присоединение линий уличного освещения и объектов электроснабжения городского округа к электроустановкам</t>
  </si>
  <si>
    <t>Прочие мероприятия, направленные на поддержание облика городского округа</t>
  </si>
  <si>
    <t>Проектирование части территорий городского кладбища</t>
  </si>
  <si>
    <t>Всего, в том числе:</t>
  </si>
  <si>
    <t>2023 год</t>
  </si>
  <si>
    <t>2024 год</t>
  </si>
  <si>
    <t>2025 год</t>
  </si>
  <si>
    <t>Благоустройство территории в муниципальном образовании «Город Биробиджан» Еврейской автономной области в 2023-2025 годах</t>
  </si>
  <si>
    <t>2024год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</si>
  <si>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в районе дома № 20  по ул. Кавказской, мкр. Заречье 
</t>
  </si>
  <si>
    <t xml:space="preserve"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
</t>
  </si>
  <si>
    <t xml:space="preserve">в районе дома № 3, 38 по ул. Радищева, пос. имени Лукашова;                                       в районе дома № 34 по ул. Тимирязева, пос. имени Лукашова;                                             в районе дома № 70 по ул. Лукашова, пос. имени Лукашова </t>
  </si>
  <si>
    <t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</t>
  </si>
  <si>
    <t>Оценка расходов (тыс. руб.), годы</t>
  </si>
  <si>
    <t>Объемы бюджетных ассигнований (тыс. руб.), годы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</si>
  <si>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</t>
  </si>
  <si>
    <r>
  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>Биробиджан» Еврейской автономной области</t>
    </r>
  </si>
  <si>
    <t xml:space="preserve">Приложение 2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</si>
  <si>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 xml:space="preserve">Приложение 3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</si>
  <si>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>Модернизация наружного освещения городского округа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</si>
  <si>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                  в районе дома № 20  по ул. Кавказской, мкр. Заречье </t>
  </si>
  <si>
    <t>Текущее содержание уличного освещения городского округа</t>
  </si>
  <si>
    <t>Мероприятие 2.1*</t>
  </si>
  <si>
    <t>Мероприятие 2.3*</t>
  </si>
  <si>
    <t>Мероприятие 2.6*</t>
  </si>
  <si>
    <t xml:space="preserve">* мероприятия выполняются, в том числе, в рамках реализации концессионного соглашения от 10.05.2023, заключенного в отношении объектов наружного освещения, находящихся в собственности муниципального образования «Город Биробиджан» Еврейской автономной области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</si>
</sst>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3" applyFont="1" applyFill="1">
      <alignment/>
      <protection/>
    </xf>
    <xf numFmtId="0" fontId="25" fillId="0" borderId="0" xfId="53" applyFont="1" applyFill="1">
      <alignment/>
      <protection/>
    </xf>
    <xf numFmtId="174" fontId="3" fillId="0" borderId="10" xfId="53" applyNumberFormat="1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26" fillId="0" borderId="0" xfId="53" applyFont="1" applyFill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25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horizontal="right" vertical="center"/>
      <protection/>
    </xf>
    <xf numFmtId="174" fontId="3" fillId="0" borderId="0" xfId="53" applyNumberFormat="1" applyFont="1" applyFill="1" applyBorder="1" applyAlignment="1">
      <alignment horizontal="right" vertical="center"/>
      <protection/>
    </xf>
    <xf numFmtId="4" fontId="3" fillId="0" borderId="0" xfId="53" applyNumberFormat="1" applyFont="1" applyFill="1" applyAlignment="1">
      <alignment horizontal="right" vertical="center"/>
      <protection/>
    </xf>
    <xf numFmtId="4" fontId="3" fillId="0" borderId="0" xfId="53" applyNumberFormat="1" applyFont="1" applyFill="1" applyBorder="1" applyAlignment="1">
      <alignment horizontal="right" vertical="center"/>
      <protection/>
    </xf>
    <xf numFmtId="175" fontId="3" fillId="0" borderId="0" xfId="53" applyNumberFormat="1" applyFont="1" applyFill="1" applyAlignment="1">
      <alignment horizontal="right" vertical="center"/>
      <protection/>
    </xf>
    <xf numFmtId="175" fontId="3" fillId="0" borderId="0" xfId="53" applyNumberFormat="1" applyFont="1" applyFill="1" applyBorder="1" applyAlignment="1">
      <alignment horizontal="right" vertical="center"/>
      <protection/>
    </xf>
    <xf numFmtId="174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5" fillId="0" borderId="0" xfId="53" applyFont="1" applyFill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left" vertical="center" wrapText="1"/>
      <protection/>
    </xf>
    <xf numFmtId="0" fontId="5" fillId="0" borderId="0" xfId="53" applyFont="1" applyFill="1" applyAlignment="1">
      <alignment horizontal="left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5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6" fillId="0" borderId="14" xfId="53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Normal="80" zoomScaleSheetLayoutView="100" zoomScalePageLayoutView="0" workbookViewId="0" topLeftCell="A80">
      <selection activeCell="A80" sqref="A1:IV16384"/>
    </sheetView>
  </sheetViews>
  <sheetFormatPr defaultColWidth="9.140625" defaultRowHeight="15"/>
  <cols>
    <col min="1" max="1" width="32.28125" style="1" customWidth="1"/>
    <col min="2" max="2" width="58.7109375" style="1" customWidth="1"/>
    <col min="3" max="3" width="35.00390625" style="1" customWidth="1"/>
    <col min="4" max="4" width="12.140625" style="1" customWidth="1"/>
    <col min="5" max="6" width="11.7109375" style="1" customWidth="1"/>
    <col min="7" max="7" width="12.28125" style="1" customWidth="1"/>
    <col min="8" max="8" width="18.28125" style="2" customWidth="1"/>
    <col min="9" max="16384" width="9.140625" style="2" customWidth="1"/>
  </cols>
  <sheetData>
    <row r="1" spans="4:7" ht="93" customHeight="1">
      <c r="D1" s="32" t="s">
        <v>86</v>
      </c>
      <c r="E1" s="32"/>
      <c r="F1" s="32"/>
      <c r="G1" s="32"/>
    </row>
    <row r="2" spans="4:7" ht="28.5" customHeight="1">
      <c r="D2" s="32"/>
      <c r="E2" s="32"/>
      <c r="F2" s="32"/>
      <c r="G2" s="32"/>
    </row>
    <row r="3" spans="1:7" ht="21.75" customHeight="1">
      <c r="A3" s="29" t="s">
        <v>0</v>
      </c>
      <c r="B3" s="29"/>
      <c r="C3" s="29"/>
      <c r="D3" s="29"/>
      <c r="E3" s="29"/>
      <c r="F3" s="29"/>
      <c r="G3" s="29"/>
    </row>
    <row r="5" spans="1:7" ht="35.25" customHeight="1">
      <c r="A5" s="30" t="s">
        <v>1</v>
      </c>
      <c r="B5" s="30" t="s">
        <v>66</v>
      </c>
      <c r="C5" s="30" t="s">
        <v>2</v>
      </c>
      <c r="D5" s="30" t="s">
        <v>83</v>
      </c>
      <c r="E5" s="30"/>
      <c r="F5" s="30"/>
      <c r="G5" s="30"/>
    </row>
    <row r="6" spans="1:7" ht="19.5" customHeight="1">
      <c r="A6" s="30"/>
      <c r="B6" s="30"/>
      <c r="C6" s="30"/>
      <c r="D6" s="5" t="s">
        <v>3</v>
      </c>
      <c r="E6" s="5" t="s">
        <v>73</v>
      </c>
      <c r="F6" s="5" t="s">
        <v>74</v>
      </c>
      <c r="G6" s="5" t="s">
        <v>75</v>
      </c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18.75" customHeight="1">
      <c r="A8" s="24" t="s">
        <v>4</v>
      </c>
      <c r="B8" s="24" t="s">
        <v>76</v>
      </c>
      <c r="C8" s="8" t="s">
        <v>72</v>
      </c>
      <c r="D8" s="3">
        <f>SUM(E8:G8)</f>
        <v>286827</v>
      </c>
      <c r="E8" s="22">
        <f>E9+E10</f>
        <v>93562</v>
      </c>
      <c r="F8" s="22">
        <f>F9+F10</f>
        <v>98189.9</v>
      </c>
      <c r="G8" s="22">
        <f>G9+G10</f>
        <v>95075.1</v>
      </c>
    </row>
    <row r="9" spans="1:7" ht="35.25" customHeight="1">
      <c r="A9" s="25"/>
      <c r="B9" s="25"/>
      <c r="C9" s="8" t="s">
        <v>38</v>
      </c>
      <c r="D9" s="3">
        <f>SUM(E9:G9)</f>
        <v>286827</v>
      </c>
      <c r="E9" s="3">
        <f>E12+E53+E81</f>
        <v>93562</v>
      </c>
      <c r="F9" s="3">
        <f>F12+F53+F81</f>
        <v>98189.9</v>
      </c>
      <c r="G9" s="3">
        <f>G12+G53+G81</f>
        <v>95075.1</v>
      </c>
    </row>
    <row r="10" spans="1:7" ht="17.25" customHeight="1">
      <c r="A10" s="25"/>
      <c r="B10" s="26"/>
      <c r="C10" s="8" t="s">
        <v>36</v>
      </c>
      <c r="D10" s="3">
        <f>SUM(E10:G10)</f>
        <v>0</v>
      </c>
      <c r="E10" s="3">
        <v>0</v>
      </c>
      <c r="F10" s="3">
        <v>0</v>
      </c>
      <c r="G10" s="3">
        <v>0</v>
      </c>
    </row>
    <row r="11" spans="1:7" ht="18" customHeight="1">
      <c r="A11" s="23" t="s">
        <v>5</v>
      </c>
      <c r="B11" s="23" t="s">
        <v>6</v>
      </c>
      <c r="C11" s="8" t="s">
        <v>72</v>
      </c>
      <c r="D11" s="3">
        <f aca="true" t="shared" si="0" ref="D11:D17">E11+F11+G11</f>
        <v>167695</v>
      </c>
      <c r="E11" s="3">
        <f>E12+E13</f>
        <v>55095</v>
      </c>
      <c r="F11" s="3">
        <f>F12+F13</f>
        <v>56300</v>
      </c>
      <c r="G11" s="3">
        <f>G12+G13</f>
        <v>56300</v>
      </c>
    </row>
    <row r="12" spans="1:7" ht="30">
      <c r="A12" s="23"/>
      <c r="B12" s="23"/>
      <c r="C12" s="8" t="s">
        <v>35</v>
      </c>
      <c r="D12" s="3">
        <f t="shared" si="0"/>
        <v>167695</v>
      </c>
      <c r="E12" s="3">
        <f>E15+E40+E34+E47</f>
        <v>55095</v>
      </c>
      <c r="F12" s="3">
        <f>F15+F40+F34+F47</f>
        <v>56300</v>
      </c>
      <c r="G12" s="3">
        <f>G15+G40+G34+G47</f>
        <v>56300</v>
      </c>
    </row>
    <row r="13" spans="1:7" ht="15.75" customHeight="1">
      <c r="A13" s="23"/>
      <c r="B13" s="23"/>
      <c r="C13" s="8" t="s">
        <v>36</v>
      </c>
      <c r="D13" s="3">
        <f t="shared" si="0"/>
        <v>0</v>
      </c>
      <c r="E13" s="3">
        <f>E16+E41+E35</f>
        <v>0</v>
      </c>
      <c r="F13" s="3">
        <f>F16+F41+F35</f>
        <v>0</v>
      </c>
      <c r="G13" s="3">
        <f>G16+G41+G35</f>
        <v>0</v>
      </c>
    </row>
    <row r="14" spans="1:7" ht="19.5" customHeight="1">
      <c r="A14" s="24"/>
      <c r="B14" s="24" t="s">
        <v>39</v>
      </c>
      <c r="C14" s="8" t="s">
        <v>72</v>
      </c>
      <c r="D14" s="3">
        <f t="shared" si="0"/>
        <v>153995</v>
      </c>
      <c r="E14" s="3">
        <f>E15+E16</f>
        <v>50995</v>
      </c>
      <c r="F14" s="3">
        <f>F15+F16</f>
        <v>51500</v>
      </c>
      <c r="G14" s="3">
        <f>G15+G16</f>
        <v>51500</v>
      </c>
    </row>
    <row r="15" spans="1:7" ht="30">
      <c r="A15" s="25"/>
      <c r="B15" s="25"/>
      <c r="C15" s="8" t="s">
        <v>35</v>
      </c>
      <c r="D15" s="3">
        <f t="shared" si="0"/>
        <v>153995</v>
      </c>
      <c r="E15" s="3">
        <f>E18+E21+E25</f>
        <v>50995</v>
      </c>
      <c r="F15" s="3">
        <f aca="true" t="shared" si="1" ref="E15:G16">F18+F21+F25</f>
        <v>51500</v>
      </c>
      <c r="G15" s="3">
        <f t="shared" si="1"/>
        <v>51500</v>
      </c>
    </row>
    <row r="16" spans="1:7" ht="18.75" customHeight="1">
      <c r="A16" s="26"/>
      <c r="B16" s="26"/>
      <c r="C16" s="8" t="s">
        <v>36</v>
      </c>
      <c r="D16" s="3">
        <f t="shared" si="0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</row>
    <row r="17" spans="1:7" ht="15.75" customHeight="1">
      <c r="A17" s="24" t="s">
        <v>7</v>
      </c>
      <c r="B17" s="24" t="s">
        <v>44</v>
      </c>
      <c r="C17" s="8" t="s">
        <v>72</v>
      </c>
      <c r="D17" s="3">
        <f t="shared" si="0"/>
        <v>150000</v>
      </c>
      <c r="E17" s="3">
        <f>E18+E19</f>
        <v>50000</v>
      </c>
      <c r="F17" s="3">
        <f>F18+F19</f>
        <v>50000</v>
      </c>
      <c r="G17" s="3">
        <f>G18+G19</f>
        <v>50000</v>
      </c>
    </row>
    <row r="18" spans="1:7" ht="30">
      <c r="A18" s="25"/>
      <c r="B18" s="25"/>
      <c r="C18" s="8" t="s">
        <v>35</v>
      </c>
      <c r="D18" s="3">
        <f aca="true" t="shared" si="2" ref="D18:D25">E18+F18+G18</f>
        <v>150000</v>
      </c>
      <c r="E18" s="3">
        <f>50000</f>
        <v>50000</v>
      </c>
      <c r="F18" s="3">
        <f>50000</f>
        <v>50000</v>
      </c>
      <c r="G18" s="3">
        <f>50000</f>
        <v>50000</v>
      </c>
    </row>
    <row r="19" spans="1:7" ht="19.5" customHeight="1">
      <c r="A19" s="26"/>
      <c r="B19" s="26"/>
      <c r="C19" s="8" t="s">
        <v>36</v>
      </c>
      <c r="D19" s="3">
        <f t="shared" si="2"/>
        <v>0</v>
      </c>
      <c r="E19" s="3">
        <v>0</v>
      </c>
      <c r="F19" s="3">
        <v>0</v>
      </c>
      <c r="G19" s="3">
        <v>0</v>
      </c>
    </row>
    <row r="20" spans="1:7" ht="18.75" customHeight="1">
      <c r="A20" s="23" t="s">
        <v>8</v>
      </c>
      <c r="B20" s="23" t="s">
        <v>45</v>
      </c>
      <c r="C20" s="8" t="s">
        <v>72</v>
      </c>
      <c r="D20" s="3">
        <f t="shared" si="2"/>
        <v>2495</v>
      </c>
      <c r="E20" s="3">
        <f>E21+E22</f>
        <v>495</v>
      </c>
      <c r="F20" s="3">
        <f>F21+F22</f>
        <v>1000</v>
      </c>
      <c r="G20" s="3">
        <f>G21+G22</f>
        <v>1000</v>
      </c>
    </row>
    <row r="21" spans="1:7" ht="30">
      <c r="A21" s="23"/>
      <c r="B21" s="23"/>
      <c r="C21" s="8" t="s">
        <v>35</v>
      </c>
      <c r="D21" s="3">
        <f t="shared" si="2"/>
        <v>2495</v>
      </c>
      <c r="E21" s="3">
        <f>1000-505</f>
        <v>495</v>
      </c>
      <c r="F21" s="3">
        <v>1000</v>
      </c>
      <c r="G21" s="3">
        <v>1000</v>
      </c>
    </row>
    <row r="22" spans="1:7" ht="19.5" customHeight="1">
      <c r="A22" s="23"/>
      <c r="B22" s="23"/>
      <c r="C22" s="8" t="s">
        <v>36</v>
      </c>
      <c r="D22" s="3">
        <f t="shared" si="2"/>
        <v>0</v>
      </c>
      <c r="E22" s="3">
        <v>0</v>
      </c>
      <c r="F22" s="3">
        <v>0</v>
      </c>
      <c r="G22" s="3">
        <v>0</v>
      </c>
    </row>
    <row r="23" spans="1:7" ht="15">
      <c r="A23" s="5">
        <v>1</v>
      </c>
      <c r="B23" s="5">
        <v>2</v>
      </c>
      <c r="C23" s="9">
        <v>3</v>
      </c>
      <c r="D23" s="5">
        <v>4</v>
      </c>
      <c r="E23" s="5">
        <v>5</v>
      </c>
      <c r="F23" s="5">
        <v>6</v>
      </c>
      <c r="G23" s="5">
        <v>7</v>
      </c>
    </row>
    <row r="24" spans="1:7" ht="18.75" customHeight="1">
      <c r="A24" s="23" t="s">
        <v>9</v>
      </c>
      <c r="B24" s="23" t="s">
        <v>46</v>
      </c>
      <c r="C24" s="8" t="s">
        <v>72</v>
      </c>
      <c r="D24" s="3">
        <f t="shared" si="2"/>
        <v>1500</v>
      </c>
      <c r="E24" s="3">
        <f>E25+E26</f>
        <v>500</v>
      </c>
      <c r="F24" s="3">
        <f>F25+F26</f>
        <v>500</v>
      </c>
      <c r="G24" s="3">
        <f>G25+G26</f>
        <v>500</v>
      </c>
    </row>
    <row r="25" spans="1:7" ht="30" customHeight="1">
      <c r="A25" s="23"/>
      <c r="B25" s="23"/>
      <c r="C25" s="6" t="s">
        <v>35</v>
      </c>
      <c r="D25" s="3">
        <f t="shared" si="2"/>
        <v>1500</v>
      </c>
      <c r="E25" s="3">
        <f>E27+E29+E31</f>
        <v>500</v>
      </c>
      <c r="F25" s="3">
        <f>F27+F29+F31</f>
        <v>500</v>
      </c>
      <c r="G25" s="3">
        <f>G27+G29+G31</f>
        <v>500</v>
      </c>
    </row>
    <row r="26" spans="1:7" ht="15" customHeight="1">
      <c r="A26" s="23"/>
      <c r="B26" s="23"/>
      <c r="C26" s="8" t="s">
        <v>36</v>
      </c>
      <c r="D26" s="3">
        <f aca="true" t="shared" si="3" ref="D26:D57">E26+F26+G26</f>
        <v>0</v>
      </c>
      <c r="E26" s="3">
        <v>0</v>
      </c>
      <c r="F26" s="3">
        <v>0</v>
      </c>
      <c r="G26" s="3">
        <v>0</v>
      </c>
    </row>
    <row r="27" spans="1:7" ht="30" customHeight="1">
      <c r="A27" s="23"/>
      <c r="B27" s="23" t="s">
        <v>78</v>
      </c>
      <c r="C27" s="6" t="s">
        <v>35</v>
      </c>
      <c r="D27" s="3">
        <f t="shared" si="3"/>
        <v>500</v>
      </c>
      <c r="E27" s="3">
        <v>500</v>
      </c>
      <c r="F27" s="3">
        <v>0</v>
      </c>
      <c r="G27" s="3">
        <v>0</v>
      </c>
    </row>
    <row r="28" spans="1:7" ht="22.5" customHeight="1">
      <c r="A28" s="23"/>
      <c r="B28" s="23"/>
      <c r="C28" s="8" t="s">
        <v>36</v>
      </c>
      <c r="D28" s="3">
        <f t="shared" si="3"/>
        <v>0</v>
      </c>
      <c r="E28" s="3">
        <v>0</v>
      </c>
      <c r="F28" s="3">
        <v>0</v>
      </c>
      <c r="G28" s="3">
        <v>0</v>
      </c>
    </row>
    <row r="29" spans="1:7" ht="36" customHeight="1">
      <c r="A29" s="23"/>
      <c r="B29" s="23" t="s">
        <v>79</v>
      </c>
      <c r="C29" s="6" t="s">
        <v>35</v>
      </c>
      <c r="D29" s="3">
        <f t="shared" si="3"/>
        <v>500</v>
      </c>
      <c r="E29" s="3">
        <v>0</v>
      </c>
      <c r="F29" s="3">
        <v>500</v>
      </c>
      <c r="G29" s="3">
        <v>0</v>
      </c>
    </row>
    <row r="30" spans="1:7" ht="36" customHeight="1">
      <c r="A30" s="23"/>
      <c r="B30" s="23"/>
      <c r="C30" s="8" t="s">
        <v>36</v>
      </c>
      <c r="D30" s="3">
        <f t="shared" si="3"/>
        <v>0</v>
      </c>
      <c r="E30" s="3">
        <v>0</v>
      </c>
      <c r="F30" s="3">
        <v>0</v>
      </c>
      <c r="G30" s="3">
        <v>0</v>
      </c>
    </row>
    <row r="31" spans="1:7" ht="28.5" customHeight="1">
      <c r="A31" s="23"/>
      <c r="B31" s="23" t="s">
        <v>80</v>
      </c>
      <c r="C31" s="6" t="s">
        <v>35</v>
      </c>
      <c r="D31" s="3">
        <f t="shared" si="3"/>
        <v>500</v>
      </c>
      <c r="E31" s="3">
        <v>0</v>
      </c>
      <c r="F31" s="3">
        <v>0</v>
      </c>
      <c r="G31" s="3">
        <v>500</v>
      </c>
    </row>
    <row r="32" spans="1:7" ht="28.5" customHeight="1">
      <c r="A32" s="23"/>
      <c r="B32" s="23"/>
      <c r="C32" s="8" t="s">
        <v>36</v>
      </c>
      <c r="D32" s="3">
        <f t="shared" si="3"/>
        <v>0</v>
      </c>
      <c r="E32" s="3">
        <v>0</v>
      </c>
      <c r="F32" s="3">
        <v>0</v>
      </c>
      <c r="G32" s="3">
        <v>0</v>
      </c>
    </row>
    <row r="33" spans="1:8" ht="16.5" customHeight="1">
      <c r="A33" s="24"/>
      <c r="B33" s="24" t="s">
        <v>40</v>
      </c>
      <c r="C33" s="8" t="s">
        <v>72</v>
      </c>
      <c r="D33" s="3">
        <f t="shared" si="3"/>
        <v>12000</v>
      </c>
      <c r="E33" s="3">
        <f>E34+E35</f>
        <v>4000</v>
      </c>
      <c r="F33" s="3">
        <f>F34+F35</f>
        <v>4000</v>
      </c>
      <c r="G33" s="3">
        <f>G34+G35</f>
        <v>4000</v>
      </c>
      <c r="H33" s="4"/>
    </row>
    <row r="34" spans="1:7" ht="30">
      <c r="A34" s="25"/>
      <c r="B34" s="25"/>
      <c r="C34" s="8" t="s">
        <v>35</v>
      </c>
      <c r="D34" s="3">
        <f t="shared" si="3"/>
        <v>12000</v>
      </c>
      <c r="E34" s="3">
        <f>E37</f>
        <v>4000</v>
      </c>
      <c r="F34" s="3">
        <f aca="true" t="shared" si="4" ref="E34:G35">F37</f>
        <v>4000</v>
      </c>
      <c r="G34" s="3">
        <f t="shared" si="4"/>
        <v>4000</v>
      </c>
    </row>
    <row r="35" spans="1:7" ht="15" customHeight="1">
      <c r="A35" s="26"/>
      <c r="B35" s="26"/>
      <c r="C35" s="8" t="s">
        <v>36</v>
      </c>
      <c r="D35" s="3">
        <f t="shared" si="3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</row>
    <row r="36" spans="1:7" ht="15">
      <c r="A36" s="24" t="s">
        <v>47</v>
      </c>
      <c r="B36" s="24" t="s">
        <v>48</v>
      </c>
      <c r="C36" s="8" t="s">
        <v>72</v>
      </c>
      <c r="D36" s="3">
        <f t="shared" si="3"/>
        <v>12000</v>
      </c>
      <c r="E36" s="3">
        <f>E37+E38</f>
        <v>4000</v>
      </c>
      <c r="F36" s="3">
        <f>F37+F38</f>
        <v>4000</v>
      </c>
      <c r="G36" s="3">
        <f>G37+G38</f>
        <v>4000</v>
      </c>
    </row>
    <row r="37" spans="1:7" ht="30">
      <c r="A37" s="25"/>
      <c r="B37" s="25"/>
      <c r="C37" s="8" t="s">
        <v>35</v>
      </c>
      <c r="D37" s="3">
        <f t="shared" si="3"/>
        <v>12000</v>
      </c>
      <c r="E37" s="3">
        <v>4000</v>
      </c>
      <c r="F37" s="3">
        <v>4000</v>
      </c>
      <c r="G37" s="3">
        <v>4000</v>
      </c>
    </row>
    <row r="38" spans="1:7" ht="15" customHeight="1">
      <c r="A38" s="25"/>
      <c r="B38" s="26"/>
      <c r="C38" s="8" t="s">
        <v>36</v>
      </c>
      <c r="D38" s="3">
        <f t="shared" si="3"/>
        <v>0</v>
      </c>
      <c r="E38" s="3">
        <v>0</v>
      </c>
      <c r="F38" s="3">
        <v>0</v>
      </c>
      <c r="G38" s="3">
        <v>0</v>
      </c>
    </row>
    <row r="39" spans="1:7" ht="15" customHeight="1">
      <c r="A39" s="24"/>
      <c r="B39" s="24" t="s">
        <v>65</v>
      </c>
      <c r="C39" s="8" t="s">
        <v>72</v>
      </c>
      <c r="D39" s="3">
        <f t="shared" si="3"/>
        <v>300</v>
      </c>
      <c r="E39" s="3">
        <f>E40+E41</f>
        <v>100</v>
      </c>
      <c r="F39" s="3">
        <f>F40+F41</f>
        <v>100</v>
      </c>
      <c r="G39" s="3">
        <f>G40+G41</f>
        <v>100</v>
      </c>
    </row>
    <row r="40" spans="1:7" ht="30" customHeight="1">
      <c r="A40" s="25"/>
      <c r="B40" s="25"/>
      <c r="C40" s="8" t="s">
        <v>35</v>
      </c>
      <c r="D40" s="3">
        <f t="shared" si="3"/>
        <v>300</v>
      </c>
      <c r="E40" s="3">
        <f aca="true" t="shared" si="5" ref="E40:G41">E43</f>
        <v>100</v>
      </c>
      <c r="F40" s="3">
        <f t="shared" si="5"/>
        <v>100</v>
      </c>
      <c r="G40" s="3">
        <f t="shared" si="5"/>
        <v>100</v>
      </c>
    </row>
    <row r="41" spans="1:7" ht="19.5" customHeight="1">
      <c r="A41" s="26"/>
      <c r="B41" s="26"/>
      <c r="C41" s="8" t="s">
        <v>36</v>
      </c>
      <c r="D41" s="3">
        <f t="shared" si="3"/>
        <v>0</v>
      </c>
      <c r="E41" s="3">
        <f t="shared" si="5"/>
        <v>0</v>
      </c>
      <c r="F41" s="3">
        <f t="shared" si="5"/>
        <v>0</v>
      </c>
      <c r="G41" s="3">
        <f t="shared" si="5"/>
        <v>0</v>
      </c>
    </row>
    <row r="42" spans="1:7" ht="15" customHeight="1">
      <c r="A42" s="24" t="s">
        <v>50</v>
      </c>
      <c r="B42" s="24" t="s">
        <v>49</v>
      </c>
      <c r="C42" s="8" t="s">
        <v>72</v>
      </c>
      <c r="D42" s="3">
        <f t="shared" si="3"/>
        <v>300</v>
      </c>
      <c r="E42" s="3">
        <f>E43+E44</f>
        <v>100</v>
      </c>
      <c r="F42" s="3">
        <f>F43+F44</f>
        <v>100</v>
      </c>
      <c r="G42" s="3">
        <f>G43+G44</f>
        <v>100</v>
      </c>
    </row>
    <row r="43" spans="1:7" ht="30">
      <c r="A43" s="25"/>
      <c r="B43" s="25"/>
      <c r="C43" s="8" t="s">
        <v>35</v>
      </c>
      <c r="D43" s="3">
        <f t="shared" si="3"/>
        <v>300</v>
      </c>
      <c r="E43" s="3">
        <v>100</v>
      </c>
      <c r="F43" s="3">
        <v>100</v>
      </c>
      <c r="G43" s="3">
        <v>100</v>
      </c>
    </row>
    <row r="44" spans="1:7" ht="19.5" customHeight="1">
      <c r="A44" s="26"/>
      <c r="B44" s="26"/>
      <c r="C44" s="8" t="s">
        <v>36</v>
      </c>
      <c r="D44" s="3">
        <f t="shared" si="3"/>
        <v>0</v>
      </c>
      <c r="E44" s="3">
        <v>0</v>
      </c>
      <c r="F44" s="3">
        <v>0</v>
      </c>
      <c r="G44" s="3">
        <v>0</v>
      </c>
    </row>
    <row r="45" spans="1:7" ht="15">
      <c r="A45" s="5">
        <v>1</v>
      </c>
      <c r="B45" s="5">
        <v>2</v>
      </c>
      <c r="C45" s="9">
        <v>3</v>
      </c>
      <c r="D45" s="5">
        <v>4</v>
      </c>
      <c r="E45" s="5">
        <v>5</v>
      </c>
      <c r="F45" s="5">
        <v>6</v>
      </c>
      <c r="G45" s="5">
        <v>7</v>
      </c>
    </row>
    <row r="46" spans="1:7" ht="15" customHeight="1">
      <c r="A46" s="24"/>
      <c r="B46" s="24" t="s">
        <v>70</v>
      </c>
      <c r="C46" s="8" t="s">
        <v>72</v>
      </c>
      <c r="D46" s="3">
        <f aca="true" t="shared" si="6" ref="D46:D51">E46+F46+G46</f>
        <v>1400</v>
      </c>
      <c r="E46" s="3">
        <f>E47+E48</f>
        <v>0</v>
      </c>
      <c r="F46" s="3">
        <f>F47+F48</f>
        <v>700</v>
      </c>
      <c r="G46" s="3">
        <f>G47+G48</f>
        <v>700</v>
      </c>
    </row>
    <row r="47" spans="1:7" ht="30">
      <c r="A47" s="25"/>
      <c r="B47" s="25"/>
      <c r="C47" s="8" t="s">
        <v>35</v>
      </c>
      <c r="D47" s="3">
        <f t="shared" si="6"/>
        <v>1400</v>
      </c>
      <c r="E47" s="3">
        <f>E50</f>
        <v>0</v>
      </c>
      <c r="F47" s="3">
        <f>F50</f>
        <v>700</v>
      </c>
      <c r="G47" s="3">
        <f>G50</f>
        <v>700</v>
      </c>
    </row>
    <row r="48" spans="1:7" ht="19.5" customHeight="1">
      <c r="A48" s="26"/>
      <c r="B48" s="26"/>
      <c r="C48" s="8" t="s">
        <v>36</v>
      </c>
      <c r="D48" s="3">
        <f t="shared" si="6"/>
        <v>0</v>
      </c>
      <c r="E48" s="3">
        <v>0</v>
      </c>
      <c r="F48" s="3">
        <v>0</v>
      </c>
      <c r="G48" s="3">
        <v>0</v>
      </c>
    </row>
    <row r="49" spans="1:7" ht="15" customHeight="1">
      <c r="A49" s="24" t="s">
        <v>34</v>
      </c>
      <c r="B49" s="24" t="s">
        <v>71</v>
      </c>
      <c r="C49" s="8" t="s">
        <v>72</v>
      </c>
      <c r="D49" s="3">
        <f t="shared" si="6"/>
        <v>1400</v>
      </c>
      <c r="E49" s="3">
        <f>E50+E51</f>
        <v>0</v>
      </c>
      <c r="F49" s="3">
        <f>F50+F51</f>
        <v>700</v>
      </c>
      <c r="G49" s="3">
        <f>G50+G51</f>
        <v>700</v>
      </c>
    </row>
    <row r="50" spans="1:7" ht="30">
      <c r="A50" s="25"/>
      <c r="B50" s="25"/>
      <c r="C50" s="8" t="s">
        <v>35</v>
      </c>
      <c r="D50" s="3">
        <f t="shared" si="6"/>
        <v>1400</v>
      </c>
      <c r="E50" s="3">
        <f>700-700</f>
        <v>0</v>
      </c>
      <c r="F50" s="3">
        <v>700</v>
      </c>
      <c r="G50" s="3">
        <v>700</v>
      </c>
    </row>
    <row r="51" spans="1:7" ht="19.5" customHeight="1">
      <c r="A51" s="26"/>
      <c r="B51" s="26"/>
      <c r="C51" s="8" t="s">
        <v>36</v>
      </c>
      <c r="D51" s="3">
        <f t="shared" si="6"/>
        <v>0</v>
      </c>
      <c r="E51" s="3">
        <v>0</v>
      </c>
      <c r="F51" s="3">
        <v>0</v>
      </c>
      <c r="G51" s="3">
        <v>0</v>
      </c>
    </row>
    <row r="52" spans="1:7" ht="15">
      <c r="A52" s="23" t="s">
        <v>10</v>
      </c>
      <c r="B52" s="23" t="s">
        <v>11</v>
      </c>
      <c r="C52" s="8" t="s">
        <v>72</v>
      </c>
      <c r="D52" s="3">
        <f t="shared" si="3"/>
        <v>92158.1</v>
      </c>
      <c r="E52" s="3">
        <f>E53+E54</f>
        <v>29193.1</v>
      </c>
      <c r="F52" s="3">
        <f>F53+F54</f>
        <v>33039.9</v>
      </c>
      <c r="G52" s="3">
        <f>G53+G54</f>
        <v>29925.1</v>
      </c>
    </row>
    <row r="53" spans="1:7" ht="30">
      <c r="A53" s="23"/>
      <c r="B53" s="23"/>
      <c r="C53" s="8" t="s">
        <v>35</v>
      </c>
      <c r="D53" s="3">
        <f t="shared" si="3"/>
        <v>92158.1</v>
      </c>
      <c r="E53" s="3">
        <f>E56+E65</f>
        <v>29193.1</v>
      </c>
      <c r="F53" s="3">
        <f aca="true" t="shared" si="7" ref="E53:G54">F56+F65</f>
        <v>33039.9</v>
      </c>
      <c r="G53" s="3">
        <f t="shared" si="7"/>
        <v>29925.1</v>
      </c>
    </row>
    <row r="54" spans="1:7" ht="15" customHeight="1">
      <c r="A54" s="23"/>
      <c r="B54" s="23"/>
      <c r="C54" s="8" t="s">
        <v>36</v>
      </c>
      <c r="D54" s="3">
        <f t="shared" si="3"/>
        <v>0</v>
      </c>
      <c r="E54" s="3">
        <f t="shared" si="7"/>
        <v>0</v>
      </c>
      <c r="F54" s="3">
        <f t="shared" si="7"/>
        <v>0</v>
      </c>
      <c r="G54" s="3">
        <f t="shared" si="7"/>
        <v>0</v>
      </c>
    </row>
    <row r="55" spans="1:7" ht="18.75" customHeight="1">
      <c r="A55" s="23"/>
      <c r="B55" s="23" t="s">
        <v>51</v>
      </c>
      <c r="C55" s="8" t="s">
        <v>72</v>
      </c>
      <c r="D55" s="3">
        <f t="shared" si="3"/>
        <v>30514.2</v>
      </c>
      <c r="E55" s="3">
        <f aca="true" t="shared" si="8" ref="E55:G56">E58+E61+E77</f>
        <v>14166.7</v>
      </c>
      <c r="F55" s="3">
        <f t="shared" si="8"/>
        <v>10186.2</v>
      </c>
      <c r="G55" s="3">
        <f t="shared" si="8"/>
        <v>6161.3</v>
      </c>
    </row>
    <row r="56" spans="1:7" ht="30">
      <c r="A56" s="23"/>
      <c r="B56" s="23"/>
      <c r="C56" s="8" t="s">
        <v>35</v>
      </c>
      <c r="D56" s="3">
        <f t="shared" si="3"/>
        <v>30514.2</v>
      </c>
      <c r="E56" s="3">
        <f t="shared" si="8"/>
        <v>14166.7</v>
      </c>
      <c r="F56" s="3">
        <f t="shared" si="8"/>
        <v>10186.2</v>
      </c>
      <c r="G56" s="3">
        <f t="shared" si="8"/>
        <v>6161.3</v>
      </c>
    </row>
    <row r="57" spans="1:7" ht="15" customHeight="1">
      <c r="A57" s="23"/>
      <c r="B57" s="23"/>
      <c r="C57" s="8" t="s">
        <v>36</v>
      </c>
      <c r="D57" s="3">
        <f t="shared" si="3"/>
        <v>0</v>
      </c>
      <c r="E57" s="3">
        <f>E60+E63</f>
        <v>0</v>
      </c>
      <c r="F57" s="3">
        <f>F60+F63</f>
        <v>0</v>
      </c>
      <c r="G57" s="3">
        <f>G60+G63</f>
        <v>0</v>
      </c>
    </row>
    <row r="58" spans="1:7" ht="15">
      <c r="A58" s="23" t="s">
        <v>91</v>
      </c>
      <c r="B58" s="23" t="s">
        <v>88</v>
      </c>
      <c r="C58" s="8" t="s">
        <v>72</v>
      </c>
      <c r="D58" s="3">
        <f aca="true" t="shared" si="9" ref="D58:D76">E58+F58+G58</f>
        <v>15436</v>
      </c>
      <c r="E58" s="3">
        <f>E59+E60</f>
        <v>8925.4</v>
      </c>
      <c r="F58" s="3">
        <f>F59+F60</f>
        <v>5354.4</v>
      </c>
      <c r="G58" s="3">
        <f>G59+G60</f>
        <v>1156.2</v>
      </c>
    </row>
    <row r="59" spans="1:7" ht="30">
      <c r="A59" s="23"/>
      <c r="B59" s="23"/>
      <c r="C59" s="8" t="s">
        <v>35</v>
      </c>
      <c r="D59" s="3">
        <f t="shared" si="9"/>
        <v>15436</v>
      </c>
      <c r="E59" s="3">
        <f>3000-2400+7883+292.4+150</f>
        <v>8925.4</v>
      </c>
      <c r="F59" s="3">
        <f>3000+2354.4</f>
        <v>5354.4</v>
      </c>
      <c r="G59" s="3">
        <f>3000-1843.8</f>
        <v>1156.2</v>
      </c>
    </row>
    <row r="60" spans="1:7" ht="15" customHeight="1">
      <c r="A60" s="23"/>
      <c r="B60" s="23"/>
      <c r="C60" s="8" t="s">
        <v>36</v>
      </c>
      <c r="D60" s="3">
        <f t="shared" si="9"/>
        <v>0</v>
      </c>
      <c r="E60" s="3">
        <v>0</v>
      </c>
      <c r="F60" s="3">
        <v>0</v>
      </c>
      <c r="G60" s="3">
        <v>0</v>
      </c>
    </row>
    <row r="61" spans="1:7" ht="15" customHeight="1">
      <c r="A61" s="24" t="s">
        <v>12</v>
      </c>
      <c r="B61" s="24" t="s">
        <v>68</v>
      </c>
      <c r="C61" s="8" t="s">
        <v>72</v>
      </c>
      <c r="D61" s="3">
        <f t="shared" si="9"/>
        <v>1500</v>
      </c>
      <c r="E61" s="3">
        <f>E62+E63</f>
        <v>500</v>
      </c>
      <c r="F61" s="3">
        <f>F62+F63</f>
        <v>500</v>
      </c>
      <c r="G61" s="3">
        <f>G62+G63</f>
        <v>500</v>
      </c>
    </row>
    <row r="62" spans="1:7" ht="30">
      <c r="A62" s="27"/>
      <c r="B62" s="27"/>
      <c r="C62" s="8" t="s">
        <v>35</v>
      </c>
      <c r="D62" s="3">
        <f t="shared" si="9"/>
        <v>1500</v>
      </c>
      <c r="E62" s="3">
        <v>500</v>
      </c>
      <c r="F62" s="3">
        <v>500</v>
      </c>
      <c r="G62" s="3">
        <v>500</v>
      </c>
    </row>
    <row r="63" spans="1:7" ht="15" customHeight="1">
      <c r="A63" s="27"/>
      <c r="B63" s="28"/>
      <c r="C63" s="8" t="s">
        <v>36</v>
      </c>
      <c r="D63" s="3">
        <f t="shared" si="9"/>
        <v>0</v>
      </c>
      <c r="E63" s="3">
        <v>0</v>
      </c>
      <c r="F63" s="3">
        <v>0</v>
      </c>
      <c r="G63" s="3">
        <v>0</v>
      </c>
    </row>
    <row r="64" spans="1:7" ht="15" customHeight="1">
      <c r="A64" s="24"/>
      <c r="B64" s="24" t="s">
        <v>13</v>
      </c>
      <c r="C64" s="8" t="s">
        <v>72</v>
      </c>
      <c r="D64" s="3">
        <f>E64+F64+G64</f>
        <v>61643.899999999994</v>
      </c>
      <c r="E64" s="3">
        <f>E65</f>
        <v>15026.4</v>
      </c>
      <c r="F64" s="3">
        <f>F65</f>
        <v>22853.7</v>
      </c>
      <c r="G64" s="3">
        <f>G65</f>
        <v>23763.8</v>
      </c>
    </row>
    <row r="65" spans="1:7" ht="30">
      <c r="A65" s="25"/>
      <c r="B65" s="25"/>
      <c r="C65" s="8" t="s">
        <v>35</v>
      </c>
      <c r="D65" s="3">
        <f>E65+F65+G65</f>
        <v>61643.899999999994</v>
      </c>
      <c r="E65" s="3">
        <f>E68+E71+E75</f>
        <v>15026.4</v>
      </c>
      <c r="F65" s="3">
        <f aca="true" t="shared" si="10" ref="E65:G66">F68+F71+F75</f>
        <v>22853.7</v>
      </c>
      <c r="G65" s="3">
        <f t="shared" si="10"/>
        <v>23763.8</v>
      </c>
    </row>
    <row r="66" spans="1:7" ht="15" customHeight="1">
      <c r="A66" s="26"/>
      <c r="B66" s="26"/>
      <c r="C66" s="8" t="s">
        <v>36</v>
      </c>
      <c r="D66" s="3">
        <f>E66+F66+G66</f>
        <v>0</v>
      </c>
      <c r="E66" s="3">
        <f t="shared" si="10"/>
        <v>0</v>
      </c>
      <c r="F66" s="3">
        <f t="shared" si="10"/>
        <v>0</v>
      </c>
      <c r="G66" s="3">
        <f t="shared" si="10"/>
        <v>0</v>
      </c>
    </row>
    <row r="67" spans="1:7" ht="28.5" customHeight="1">
      <c r="A67" s="24" t="s">
        <v>92</v>
      </c>
      <c r="B67" s="24" t="s">
        <v>84</v>
      </c>
      <c r="C67" s="8" t="s">
        <v>72</v>
      </c>
      <c r="D67" s="3">
        <f t="shared" si="9"/>
        <v>61293.899999999994</v>
      </c>
      <c r="E67" s="3">
        <f>E68+E69</f>
        <v>14876.4</v>
      </c>
      <c r="F67" s="3">
        <f>F68+F69</f>
        <v>22753.7</v>
      </c>
      <c r="G67" s="3">
        <f>G68+G69</f>
        <v>23663.8</v>
      </c>
    </row>
    <row r="68" spans="1:7" ht="36" customHeight="1">
      <c r="A68" s="25"/>
      <c r="B68" s="25"/>
      <c r="C68" s="8" t="s">
        <v>35</v>
      </c>
      <c r="D68" s="3">
        <f t="shared" si="9"/>
        <v>61293.899999999994</v>
      </c>
      <c r="E68" s="3">
        <f>9500+5376.4</f>
        <v>14876.4</v>
      </c>
      <c r="F68" s="3">
        <f>9500+6061+7192.7</f>
        <v>22753.7</v>
      </c>
      <c r="G68" s="3">
        <f>9500+6683+7480.8</f>
        <v>23663.8</v>
      </c>
    </row>
    <row r="69" spans="1:7" ht="30" customHeight="1">
      <c r="A69" s="25"/>
      <c r="B69" s="26"/>
      <c r="C69" s="8" t="s">
        <v>36</v>
      </c>
      <c r="D69" s="3">
        <f t="shared" si="9"/>
        <v>0</v>
      </c>
      <c r="E69" s="3">
        <v>0</v>
      </c>
      <c r="F69" s="3">
        <v>0</v>
      </c>
      <c r="G69" s="3">
        <v>0</v>
      </c>
    </row>
    <row r="70" spans="1:7" ht="18" customHeight="1">
      <c r="A70" s="23" t="s">
        <v>52</v>
      </c>
      <c r="B70" s="24" t="s">
        <v>14</v>
      </c>
      <c r="C70" s="8" t="s">
        <v>72</v>
      </c>
      <c r="D70" s="3">
        <f t="shared" si="9"/>
        <v>300</v>
      </c>
      <c r="E70" s="3">
        <f>E71+E72</f>
        <v>100</v>
      </c>
      <c r="F70" s="3">
        <f>F71+F72</f>
        <v>100</v>
      </c>
      <c r="G70" s="3">
        <f>G71+G72</f>
        <v>100</v>
      </c>
    </row>
    <row r="71" spans="1:7" ht="27.75" customHeight="1">
      <c r="A71" s="23"/>
      <c r="B71" s="25"/>
      <c r="C71" s="8" t="s">
        <v>35</v>
      </c>
      <c r="D71" s="3">
        <f t="shared" si="9"/>
        <v>300</v>
      </c>
      <c r="E71" s="3">
        <f>100-50+50</f>
        <v>100</v>
      </c>
      <c r="F71" s="3">
        <v>100</v>
      </c>
      <c r="G71" s="3">
        <v>100</v>
      </c>
    </row>
    <row r="72" spans="1:7" ht="27" customHeight="1">
      <c r="A72" s="23"/>
      <c r="B72" s="26"/>
      <c r="C72" s="8" t="s">
        <v>36</v>
      </c>
      <c r="D72" s="3">
        <f t="shared" si="9"/>
        <v>0</v>
      </c>
      <c r="E72" s="3">
        <v>0</v>
      </c>
      <c r="F72" s="3">
        <v>0</v>
      </c>
      <c r="G72" s="3">
        <v>0</v>
      </c>
    </row>
    <row r="73" spans="1:7" ht="15" customHeight="1">
      <c r="A73" s="7">
        <v>1</v>
      </c>
      <c r="B73" s="7">
        <v>2</v>
      </c>
      <c r="C73" s="7">
        <v>3</v>
      </c>
      <c r="D73" s="7">
        <v>4</v>
      </c>
      <c r="E73" s="7">
        <v>5</v>
      </c>
      <c r="F73" s="7">
        <v>6</v>
      </c>
      <c r="G73" s="7">
        <v>7</v>
      </c>
    </row>
    <row r="74" spans="1:7" ht="15">
      <c r="A74" s="24" t="s">
        <v>53</v>
      </c>
      <c r="B74" s="24" t="s">
        <v>69</v>
      </c>
      <c r="C74" s="8" t="s">
        <v>72</v>
      </c>
      <c r="D74" s="3">
        <f t="shared" si="9"/>
        <v>50</v>
      </c>
      <c r="E74" s="3">
        <f>E75+E76</f>
        <v>50</v>
      </c>
      <c r="F74" s="3">
        <f>F75+F76</f>
        <v>0</v>
      </c>
      <c r="G74" s="3">
        <f>G75+G76</f>
        <v>0</v>
      </c>
    </row>
    <row r="75" spans="1:7" ht="30">
      <c r="A75" s="25"/>
      <c r="B75" s="25"/>
      <c r="C75" s="8" t="s">
        <v>35</v>
      </c>
      <c r="D75" s="3">
        <f t="shared" si="9"/>
        <v>50</v>
      </c>
      <c r="E75" s="3">
        <f>150-150+50</f>
        <v>50</v>
      </c>
      <c r="F75" s="3">
        <f>150-150</f>
        <v>0</v>
      </c>
      <c r="G75" s="3">
        <f>150-150</f>
        <v>0</v>
      </c>
    </row>
    <row r="76" spans="1:7" ht="15" customHeight="1">
      <c r="A76" s="26"/>
      <c r="B76" s="26"/>
      <c r="C76" s="8" t="s">
        <v>36</v>
      </c>
      <c r="D76" s="3">
        <f t="shared" si="9"/>
        <v>0</v>
      </c>
      <c r="E76" s="3">
        <v>0</v>
      </c>
      <c r="F76" s="3">
        <v>0</v>
      </c>
      <c r="G76" s="3">
        <v>0</v>
      </c>
    </row>
    <row r="77" spans="1:7" ht="15">
      <c r="A77" s="24" t="s">
        <v>93</v>
      </c>
      <c r="B77" s="24" t="s">
        <v>90</v>
      </c>
      <c r="C77" s="8" t="s">
        <v>72</v>
      </c>
      <c r="D77" s="3">
        <f>E77+F77+G77</f>
        <v>13578.2</v>
      </c>
      <c r="E77" s="3">
        <f>E78+E79</f>
        <v>4741.3</v>
      </c>
      <c r="F77" s="3">
        <f>F78+F79</f>
        <v>4331.8</v>
      </c>
      <c r="G77" s="3">
        <f>G78+G79</f>
        <v>4505.1</v>
      </c>
    </row>
    <row r="78" spans="1:7" ht="30">
      <c r="A78" s="25"/>
      <c r="B78" s="25"/>
      <c r="C78" s="8" t="s">
        <v>35</v>
      </c>
      <c r="D78" s="3">
        <f>E78+F78+G78</f>
        <v>13578.2</v>
      </c>
      <c r="E78" s="3">
        <f>0+2400+1741.3+600</f>
        <v>4741.3</v>
      </c>
      <c r="F78" s="3">
        <f>0+4331.8</f>
        <v>4331.8</v>
      </c>
      <c r="G78" s="3">
        <f>0+4505.1</f>
        <v>4505.1</v>
      </c>
    </row>
    <row r="79" spans="1:7" ht="15" customHeight="1">
      <c r="A79" s="26"/>
      <c r="B79" s="26"/>
      <c r="C79" s="8" t="s">
        <v>36</v>
      </c>
      <c r="D79" s="3">
        <f>E79+F79+G79</f>
        <v>0</v>
      </c>
      <c r="E79" s="3">
        <v>0</v>
      </c>
      <c r="F79" s="3">
        <v>0</v>
      </c>
      <c r="G79" s="3">
        <v>0</v>
      </c>
    </row>
    <row r="80" spans="1:7" ht="15">
      <c r="A80" s="23" t="s">
        <v>15</v>
      </c>
      <c r="B80" s="23" t="s">
        <v>16</v>
      </c>
      <c r="C80" s="8" t="s">
        <v>72</v>
      </c>
      <c r="D80" s="3">
        <f aca="true" t="shared" si="11" ref="D80:D86">E80+F80+G80</f>
        <v>26973.9</v>
      </c>
      <c r="E80" s="3">
        <f>E81+E82</f>
        <v>9273.9</v>
      </c>
      <c r="F80" s="3">
        <f>F81+F82</f>
        <v>8850</v>
      </c>
      <c r="G80" s="3">
        <f>G81+G82</f>
        <v>8850</v>
      </c>
    </row>
    <row r="81" spans="1:7" ht="30">
      <c r="A81" s="23"/>
      <c r="B81" s="23"/>
      <c r="C81" s="8" t="s">
        <v>35</v>
      </c>
      <c r="D81" s="3">
        <f t="shared" si="11"/>
        <v>26973.9</v>
      </c>
      <c r="E81" s="3">
        <f>E84+E103</f>
        <v>9273.9</v>
      </c>
      <c r="F81" s="3">
        <f>F84+F103</f>
        <v>8850</v>
      </c>
      <c r="G81" s="3">
        <f>G84+G103</f>
        <v>8850</v>
      </c>
    </row>
    <row r="82" spans="1:7" ht="15" customHeight="1">
      <c r="A82" s="23"/>
      <c r="B82" s="23"/>
      <c r="C82" s="8" t="s">
        <v>36</v>
      </c>
      <c r="D82" s="3">
        <f t="shared" si="11"/>
        <v>0</v>
      </c>
      <c r="E82" s="3">
        <v>0</v>
      </c>
      <c r="F82" s="3">
        <v>0</v>
      </c>
      <c r="G82" s="3">
        <v>0</v>
      </c>
    </row>
    <row r="83" spans="1:7" ht="13.5" customHeight="1">
      <c r="A83" s="24"/>
      <c r="B83" s="24" t="s">
        <v>54</v>
      </c>
      <c r="C83" s="8" t="s">
        <v>72</v>
      </c>
      <c r="D83" s="3">
        <f t="shared" si="11"/>
        <v>11523.9</v>
      </c>
      <c r="E83" s="3">
        <f>E84+E85</f>
        <v>4123.9</v>
      </c>
      <c r="F83" s="3">
        <f>F84+F85</f>
        <v>3700</v>
      </c>
      <c r="G83" s="3">
        <f>G84+G85</f>
        <v>3700</v>
      </c>
    </row>
    <row r="84" spans="1:7" ht="30">
      <c r="A84" s="25"/>
      <c r="B84" s="25"/>
      <c r="C84" s="8" t="s">
        <v>35</v>
      </c>
      <c r="D84" s="3">
        <f t="shared" si="11"/>
        <v>11523.9</v>
      </c>
      <c r="E84" s="3">
        <f aca="true" t="shared" si="12" ref="E84:G85">E87+E90+E93+E96+E99</f>
        <v>4123.9</v>
      </c>
      <c r="F84" s="3">
        <f t="shared" si="12"/>
        <v>3700</v>
      </c>
      <c r="G84" s="3">
        <f t="shared" si="12"/>
        <v>3700</v>
      </c>
    </row>
    <row r="85" spans="1:7" ht="15" customHeight="1">
      <c r="A85" s="26"/>
      <c r="B85" s="26"/>
      <c r="C85" s="8" t="s">
        <v>36</v>
      </c>
      <c r="D85" s="3">
        <f t="shared" si="11"/>
        <v>0</v>
      </c>
      <c r="E85" s="3">
        <f t="shared" si="12"/>
        <v>0</v>
      </c>
      <c r="F85" s="3">
        <f t="shared" si="12"/>
        <v>0</v>
      </c>
      <c r="G85" s="3">
        <f t="shared" si="12"/>
        <v>0</v>
      </c>
    </row>
    <row r="86" spans="1:7" ht="15">
      <c r="A86" s="23" t="s">
        <v>42</v>
      </c>
      <c r="B86" s="23" t="s">
        <v>17</v>
      </c>
      <c r="C86" s="8" t="s">
        <v>72</v>
      </c>
      <c r="D86" s="3">
        <f t="shared" si="11"/>
        <v>3300</v>
      </c>
      <c r="E86" s="3">
        <f>E87+E88</f>
        <v>1100</v>
      </c>
      <c r="F86" s="3">
        <f>F87+F88</f>
        <v>1100</v>
      </c>
      <c r="G86" s="3">
        <f>G87+G88</f>
        <v>1100</v>
      </c>
    </row>
    <row r="87" spans="1:7" ht="30">
      <c r="A87" s="23"/>
      <c r="B87" s="23"/>
      <c r="C87" s="8" t="s">
        <v>35</v>
      </c>
      <c r="D87" s="3">
        <f>E87+F87+G87</f>
        <v>3300</v>
      </c>
      <c r="E87" s="3">
        <v>1100</v>
      </c>
      <c r="F87" s="3">
        <v>1100</v>
      </c>
      <c r="G87" s="3">
        <v>1100</v>
      </c>
    </row>
    <row r="88" spans="1:7" ht="15" customHeight="1">
      <c r="A88" s="23"/>
      <c r="B88" s="23"/>
      <c r="C88" s="8" t="s">
        <v>36</v>
      </c>
      <c r="D88" s="3">
        <f>E88+F88+G88</f>
        <v>0</v>
      </c>
      <c r="E88" s="3">
        <v>0</v>
      </c>
      <c r="F88" s="3">
        <v>0</v>
      </c>
      <c r="G88" s="3">
        <v>0</v>
      </c>
    </row>
    <row r="89" spans="1:7" ht="15" customHeight="1">
      <c r="A89" s="23" t="s">
        <v>18</v>
      </c>
      <c r="B89" s="23" t="s">
        <v>33</v>
      </c>
      <c r="C89" s="8" t="s">
        <v>72</v>
      </c>
      <c r="D89" s="3">
        <f>E89+F89+G89</f>
        <v>3300</v>
      </c>
      <c r="E89" s="3">
        <f>E90+E91</f>
        <v>1100</v>
      </c>
      <c r="F89" s="3">
        <f>F90+F91</f>
        <v>1100</v>
      </c>
      <c r="G89" s="3">
        <f>G90+G91</f>
        <v>1100</v>
      </c>
    </row>
    <row r="90" spans="1:7" ht="30">
      <c r="A90" s="23"/>
      <c r="B90" s="23"/>
      <c r="C90" s="8" t="s">
        <v>35</v>
      </c>
      <c r="D90" s="3">
        <f>E90+F90+G90</f>
        <v>3300</v>
      </c>
      <c r="E90" s="3">
        <f>1100</f>
        <v>1100</v>
      </c>
      <c r="F90" s="3">
        <v>1100</v>
      </c>
      <c r="G90" s="3">
        <v>1100</v>
      </c>
    </row>
    <row r="91" spans="1:7" ht="15" customHeight="1">
      <c r="A91" s="23"/>
      <c r="B91" s="23"/>
      <c r="C91" s="8" t="s">
        <v>36</v>
      </c>
      <c r="D91" s="3">
        <f>E91+F91+G91</f>
        <v>0</v>
      </c>
      <c r="E91" s="3">
        <v>0</v>
      </c>
      <c r="F91" s="3">
        <v>0</v>
      </c>
      <c r="G91" s="3">
        <v>0</v>
      </c>
    </row>
    <row r="92" spans="1:7" ht="15" customHeight="1">
      <c r="A92" s="24" t="s">
        <v>20</v>
      </c>
      <c r="B92" s="24" t="s">
        <v>24</v>
      </c>
      <c r="C92" s="8" t="s">
        <v>72</v>
      </c>
      <c r="D92" s="3">
        <f aca="true" t="shared" si="13" ref="D92:D116">E92+F92+G92</f>
        <v>4023.9</v>
      </c>
      <c r="E92" s="3">
        <f>E93+E94</f>
        <v>1623.9</v>
      </c>
      <c r="F92" s="3">
        <f>F93+F94</f>
        <v>1200</v>
      </c>
      <c r="G92" s="3">
        <f>G93+G94</f>
        <v>1200</v>
      </c>
    </row>
    <row r="93" spans="1:7" ht="30">
      <c r="A93" s="25"/>
      <c r="B93" s="25"/>
      <c r="C93" s="8" t="s">
        <v>35</v>
      </c>
      <c r="D93" s="3">
        <f t="shared" si="13"/>
        <v>4023.9</v>
      </c>
      <c r="E93" s="3">
        <f>1200+423.9</f>
        <v>1623.9</v>
      </c>
      <c r="F93" s="3">
        <v>1200</v>
      </c>
      <c r="G93" s="3">
        <v>1200</v>
      </c>
    </row>
    <row r="94" spans="1:7" ht="15" customHeight="1">
      <c r="A94" s="25"/>
      <c r="B94" s="26"/>
      <c r="C94" s="8" t="s">
        <v>36</v>
      </c>
      <c r="D94" s="3">
        <f t="shared" si="13"/>
        <v>0</v>
      </c>
      <c r="E94" s="3">
        <v>0</v>
      </c>
      <c r="F94" s="3">
        <v>0</v>
      </c>
      <c r="G94" s="3">
        <v>0</v>
      </c>
    </row>
    <row r="95" spans="1:7" ht="15">
      <c r="A95" s="23" t="s">
        <v>22</v>
      </c>
      <c r="B95" s="24" t="s">
        <v>55</v>
      </c>
      <c r="C95" s="8" t="s">
        <v>72</v>
      </c>
      <c r="D95" s="3">
        <f t="shared" si="13"/>
        <v>150</v>
      </c>
      <c r="E95" s="3">
        <f>E96+E97</f>
        <v>50</v>
      </c>
      <c r="F95" s="3">
        <f>F96+F97</f>
        <v>50</v>
      </c>
      <c r="G95" s="3">
        <f>G96+G97</f>
        <v>50</v>
      </c>
    </row>
    <row r="96" spans="1:7" ht="30">
      <c r="A96" s="23"/>
      <c r="B96" s="25"/>
      <c r="C96" s="8" t="s">
        <v>35</v>
      </c>
      <c r="D96" s="3">
        <f t="shared" si="13"/>
        <v>150</v>
      </c>
      <c r="E96" s="3">
        <v>50</v>
      </c>
      <c r="F96" s="3">
        <v>50</v>
      </c>
      <c r="G96" s="3">
        <v>50</v>
      </c>
    </row>
    <row r="97" spans="1:7" ht="15" customHeight="1">
      <c r="A97" s="23"/>
      <c r="B97" s="26"/>
      <c r="C97" s="8" t="s">
        <v>36</v>
      </c>
      <c r="D97" s="3">
        <f t="shared" si="13"/>
        <v>0</v>
      </c>
      <c r="E97" s="3">
        <v>0</v>
      </c>
      <c r="F97" s="3">
        <v>0</v>
      </c>
      <c r="G97" s="3">
        <v>0</v>
      </c>
    </row>
    <row r="98" spans="1:7" ht="15" customHeight="1">
      <c r="A98" s="24" t="s">
        <v>56</v>
      </c>
      <c r="B98" s="24" t="s">
        <v>57</v>
      </c>
      <c r="C98" s="8" t="s">
        <v>72</v>
      </c>
      <c r="D98" s="3">
        <f>E98+F98+G98</f>
        <v>750</v>
      </c>
      <c r="E98" s="3">
        <f>E99+E100</f>
        <v>250</v>
      </c>
      <c r="F98" s="3">
        <f>F99+F100</f>
        <v>250</v>
      </c>
      <c r="G98" s="3">
        <f>G99+G100</f>
        <v>250</v>
      </c>
    </row>
    <row r="99" spans="1:7" ht="30">
      <c r="A99" s="25"/>
      <c r="B99" s="25"/>
      <c r="C99" s="8" t="s">
        <v>35</v>
      </c>
      <c r="D99" s="3">
        <f t="shared" si="13"/>
        <v>750</v>
      </c>
      <c r="E99" s="3">
        <v>250</v>
      </c>
      <c r="F99" s="3">
        <v>250</v>
      </c>
      <c r="G99" s="3">
        <v>250</v>
      </c>
    </row>
    <row r="100" spans="1:7" ht="15" customHeight="1">
      <c r="A100" s="26"/>
      <c r="B100" s="26"/>
      <c r="C100" s="8" t="s">
        <v>36</v>
      </c>
      <c r="D100" s="3">
        <f t="shared" si="13"/>
        <v>0</v>
      </c>
      <c r="E100" s="3">
        <v>0</v>
      </c>
      <c r="F100" s="3">
        <v>0</v>
      </c>
      <c r="G100" s="3">
        <v>0</v>
      </c>
    </row>
    <row r="101" spans="1:7" ht="15" customHeight="1">
      <c r="A101" s="7">
        <v>1</v>
      </c>
      <c r="B101" s="7">
        <v>2</v>
      </c>
      <c r="C101" s="7">
        <v>3</v>
      </c>
      <c r="D101" s="7">
        <v>4</v>
      </c>
      <c r="E101" s="7">
        <v>5</v>
      </c>
      <c r="F101" s="7">
        <v>6</v>
      </c>
      <c r="G101" s="7">
        <v>7</v>
      </c>
    </row>
    <row r="102" spans="1:7" ht="15.75" customHeight="1">
      <c r="A102" s="24"/>
      <c r="B102" s="24" t="s">
        <v>43</v>
      </c>
      <c r="C102" s="8" t="s">
        <v>72</v>
      </c>
      <c r="D102" s="3">
        <f>E102+F102+G102</f>
        <v>15450</v>
      </c>
      <c r="E102" s="3">
        <f>E103</f>
        <v>5150</v>
      </c>
      <c r="F102" s="3">
        <f>F103</f>
        <v>5150</v>
      </c>
      <c r="G102" s="3">
        <f>G103</f>
        <v>5150</v>
      </c>
    </row>
    <row r="103" spans="1:7" ht="30">
      <c r="A103" s="25"/>
      <c r="B103" s="25"/>
      <c r="C103" s="8" t="s">
        <v>35</v>
      </c>
      <c r="D103" s="3">
        <f>E103+F103+G103</f>
        <v>15450</v>
      </c>
      <c r="E103" s="3">
        <f aca="true" t="shared" si="14" ref="E103:G104">E106+E109+E112+E115</f>
        <v>5150</v>
      </c>
      <c r="F103" s="3">
        <f t="shared" si="14"/>
        <v>5150</v>
      </c>
      <c r="G103" s="3">
        <f t="shared" si="14"/>
        <v>5150</v>
      </c>
    </row>
    <row r="104" spans="1:7" ht="15" customHeight="1">
      <c r="A104" s="26"/>
      <c r="B104" s="26"/>
      <c r="C104" s="8" t="s">
        <v>36</v>
      </c>
      <c r="D104" s="3">
        <f>E104+F104+G104</f>
        <v>0</v>
      </c>
      <c r="E104" s="3">
        <f t="shared" si="14"/>
        <v>0</v>
      </c>
      <c r="F104" s="3">
        <f t="shared" si="14"/>
        <v>0</v>
      </c>
      <c r="G104" s="3">
        <f t="shared" si="14"/>
        <v>0</v>
      </c>
    </row>
    <row r="105" spans="1:7" ht="15">
      <c r="A105" s="24" t="s">
        <v>58</v>
      </c>
      <c r="B105" s="24" t="s">
        <v>25</v>
      </c>
      <c r="C105" s="8" t="s">
        <v>72</v>
      </c>
      <c r="D105" s="3">
        <f t="shared" si="13"/>
        <v>3000</v>
      </c>
      <c r="E105" s="3">
        <f>E106+E107</f>
        <v>1000</v>
      </c>
      <c r="F105" s="3">
        <f>F106+F107</f>
        <v>1000</v>
      </c>
      <c r="G105" s="3">
        <f>G106+G107</f>
        <v>1000</v>
      </c>
    </row>
    <row r="106" spans="1:7" ht="30">
      <c r="A106" s="25"/>
      <c r="B106" s="25"/>
      <c r="C106" s="8" t="s">
        <v>35</v>
      </c>
      <c r="D106" s="3">
        <f t="shared" si="13"/>
        <v>3000</v>
      </c>
      <c r="E106" s="3">
        <v>1000</v>
      </c>
      <c r="F106" s="3">
        <v>1000</v>
      </c>
      <c r="G106" s="3">
        <v>1000</v>
      </c>
    </row>
    <row r="107" spans="1:7" ht="15" customHeight="1">
      <c r="A107" s="26"/>
      <c r="B107" s="26"/>
      <c r="C107" s="8" t="s">
        <v>36</v>
      </c>
      <c r="D107" s="3">
        <f t="shared" si="13"/>
        <v>0</v>
      </c>
      <c r="E107" s="3">
        <v>0</v>
      </c>
      <c r="F107" s="3">
        <v>0</v>
      </c>
      <c r="G107" s="3">
        <v>0</v>
      </c>
    </row>
    <row r="108" spans="1:7" ht="15" customHeight="1">
      <c r="A108" s="24" t="s">
        <v>59</v>
      </c>
      <c r="B108" s="24" t="s">
        <v>60</v>
      </c>
      <c r="C108" s="8" t="s">
        <v>72</v>
      </c>
      <c r="D108" s="3">
        <f>E108+F108+G108</f>
        <v>11400</v>
      </c>
      <c r="E108" s="3">
        <f>E109+E110</f>
        <v>3800</v>
      </c>
      <c r="F108" s="3">
        <f>F109+F110</f>
        <v>3800</v>
      </c>
      <c r="G108" s="3">
        <f>G109+G110</f>
        <v>3800</v>
      </c>
    </row>
    <row r="109" spans="1:7" ht="30">
      <c r="A109" s="25"/>
      <c r="B109" s="25"/>
      <c r="C109" s="8" t="s">
        <v>35</v>
      </c>
      <c r="D109" s="3">
        <f t="shared" si="13"/>
        <v>11400</v>
      </c>
      <c r="E109" s="3">
        <v>3800</v>
      </c>
      <c r="F109" s="3">
        <v>3800</v>
      </c>
      <c r="G109" s="3">
        <v>3800</v>
      </c>
    </row>
    <row r="110" spans="1:7" ht="15" customHeight="1">
      <c r="A110" s="26"/>
      <c r="B110" s="26"/>
      <c r="C110" s="8" t="s">
        <v>36</v>
      </c>
      <c r="D110" s="3">
        <f t="shared" si="13"/>
        <v>0</v>
      </c>
      <c r="E110" s="3">
        <v>0</v>
      </c>
      <c r="F110" s="3">
        <v>0</v>
      </c>
      <c r="G110" s="3">
        <v>0</v>
      </c>
    </row>
    <row r="111" spans="1:7" ht="15" customHeight="1">
      <c r="A111" s="24" t="s">
        <v>61</v>
      </c>
      <c r="B111" s="24" t="s">
        <v>67</v>
      </c>
      <c r="C111" s="8" t="s">
        <v>72</v>
      </c>
      <c r="D111" s="3">
        <f t="shared" si="13"/>
        <v>450</v>
      </c>
      <c r="E111" s="3">
        <f>E112+E113</f>
        <v>150</v>
      </c>
      <c r="F111" s="3">
        <f>F112+F113</f>
        <v>150</v>
      </c>
      <c r="G111" s="3">
        <f>G112+G113</f>
        <v>150</v>
      </c>
    </row>
    <row r="112" spans="1:7" ht="30">
      <c r="A112" s="25"/>
      <c r="B112" s="25"/>
      <c r="C112" s="8" t="s">
        <v>35</v>
      </c>
      <c r="D112" s="3">
        <f t="shared" si="13"/>
        <v>450</v>
      </c>
      <c r="E112" s="3">
        <v>150</v>
      </c>
      <c r="F112" s="3">
        <v>150</v>
      </c>
      <c r="G112" s="3">
        <v>150</v>
      </c>
    </row>
    <row r="113" spans="1:7" ht="15" customHeight="1">
      <c r="A113" s="26"/>
      <c r="B113" s="26"/>
      <c r="C113" s="8" t="s">
        <v>36</v>
      </c>
      <c r="D113" s="3">
        <f t="shared" si="13"/>
        <v>0</v>
      </c>
      <c r="E113" s="3">
        <v>0</v>
      </c>
      <c r="F113" s="3">
        <v>0</v>
      </c>
      <c r="G113" s="3">
        <v>0</v>
      </c>
    </row>
    <row r="114" spans="1:7" ht="15" customHeight="1">
      <c r="A114" s="24" t="s">
        <v>62</v>
      </c>
      <c r="B114" s="24" t="s">
        <v>63</v>
      </c>
      <c r="C114" s="8" t="s">
        <v>72</v>
      </c>
      <c r="D114" s="3">
        <f t="shared" si="13"/>
        <v>600</v>
      </c>
      <c r="E114" s="3">
        <f>E115+E116</f>
        <v>200</v>
      </c>
      <c r="F114" s="3">
        <f>F115+F116</f>
        <v>200</v>
      </c>
      <c r="G114" s="3">
        <f>G115+G116</f>
        <v>200</v>
      </c>
    </row>
    <row r="115" spans="1:7" ht="30">
      <c r="A115" s="25"/>
      <c r="B115" s="25"/>
      <c r="C115" s="8" t="s">
        <v>35</v>
      </c>
      <c r="D115" s="3">
        <f t="shared" si="13"/>
        <v>600</v>
      </c>
      <c r="E115" s="3">
        <v>200</v>
      </c>
      <c r="F115" s="3">
        <v>200</v>
      </c>
      <c r="G115" s="3">
        <v>200</v>
      </c>
    </row>
    <row r="116" spans="1:7" ht="15" customHeight="1">
      <c r="A116" s="26"/>
      <c r="B116" s="26"/>
      <c r="C116" s="8" t="s">
        <v>36</v>
      </c>
      <c r="D116" s="3">
        <f t="shared" si="13"/>
        <v>0</v>
      </c>
      <c r="E116" s="3">
        <v>0</v>
      </c>
      <c r="F116" s="3">
        <v>0</v>
      </c>
      <c r="G116" s="3">
        <v>0</v>
      </c>
    </row>
    <row r="117" spans="1:7" ht="43.5" customHeight="1">
      <c r="A117" s="31" t="s">
        <v>94</v>
      </c>
      <c r="B117" s="31"/>
      <c r="C117" s="31"/>
      <c r="D117" s="31"/>
      <c r="E117" s="31"/>
      <c r="F117" s="31"/>
      <c r="G117" s="31"/>
    </row>
  </sheetData>
  <sheetProtection/>
  <mergeCells count="76">
    <mergeCell ref="A117:G117"/>
    <mergeCell ref="A77:A79"/>
    <mergeCell ref="B77:B79"/>
    <mergeCell ref="D1:G2"/>
    <mergeCell ref="A61:A63"/>
    <mergeCell ref="A17:A19"/>
    <mergeCell ref="A70:A72"/>
    <mergeCell ref="D5:G5"/>
    <mergeCell ref="A14:A16"/>
    <mergeCell ref="B11:B13"/>
    <mergeCell ref="B27:B28"/>
    <mergeCell ref="A89:A91"/>
    <mergeCell ref="A58:A60"/>
    <mergeCell ref="A74:A76"/>
    <mergeCell ref="A20:A22"/>
    <mergeCell ref="A39:A41"/>
    <mergeCell ref="B31:B32"/>
    <mergeCell ref="B55:B57"/>
    <mergeCell ref="A64:A66"/>
    <mergeCell ref="B64:B66"/>
    <mergeCell ref="A3:G3"/>
    <mergeCell ref="B14:B16"/>
    <mergeCell ref="A5:A6"/>
    <mergeCell ref="B5:B6"/>
    <mergeCell ref="C5:C6"/>
    <mergeCell ref="B29:B30"/>
    <mergeCell ref="A24:A32"/>
    <mergeCell ref="B17:B19"/>
    <mergeCell ref="A8:A10"/>
    <mergeCell ref="B8:B10"/>
    <mergeCell ref="A11:A13"/>
    <mergeCell ref="B20:B22"/>
    <mergeCell ref="B24:B26"/>
    <mergeCell ref="B83:B85"/>
    <mergeCell ref="B67:B69"/>
    <mergeCell ref="A67:A69"/>
    <mergeCell ref="A33:A35"/>
    <mergeCell ref="B33:B35"/>
    <mergeCell ref="B39:B41"/>
    <mergeCell ref="A55:A57"/>
    <mergeCell ref="B108:B110"/>
    <mergeCell ref="A108:A110"/>
    <mergeCell ref="B105:B107"/>
    <mergeCell ref="A105:A107"/>
    <mergeCell ref="B98:B100"/>
    <mergeCell ref="A98:A100"/>
    <mergeCell ref="B102:B104"/>
    <mergeCell ref="B36:B38"/>
    <mergeCell ref="A42:A44"/>
    <mergeCell ref="B42:B44"/>
    <mergeCell ref="B61:B63"/>
    <mergeCell ref="A52:A54"/>
    <mergeCell ref="B52:B54"/>
    <mergeCell ref="A46:A48"/>
    <mergeCell ref="B46:B48"/>
    <mergeCell ref="A36:A38"/>
    <mergeCell ref="B89:B91"/>
    <mergeCell ref="B58:B60"/>
    <mergeCell ref="A114:A116"/>
    <mergeCell ref="B114:B116"/>
    <mergeCell ref="A111:A113"/>
    <mergeCell ref="B111:B113"/>
    <mergeCell ref="A102:A104"/>
    <mergeCell ref="B92:B94"/>
    <mergeCell ref="B95:B97"/>
    <mergeCell ref="B70:B72"/>
    <mergeCell ref="A95:A97"/>
    <mergeCell ref="B74:B76"/>
    <mergeCell ref="B49:B51"/>
    <mergeCell ref="A49:A51"/>
    <mergeCell ref="B80:B82"/>
    <mergeCell ref="A86:A88"/>
    <mergeCell ref="B86:B88"/>
    <mergeCell ref="A83:A85"/>
    <mergeCell ref="A92:A94"/>
    <mergeCell ref="A80:A82"/>
  </mergeCells>
  <printOptions/>
  <pageMargins left="0.7086614173228347" right="0.7086614173228347" top="1.1811023622047245" bottom="0.5905511811023623" header="0" footer="0"/>
  <pageSetup horizontalDpi="600" verticalDpi="600" orientation="landscape" paperSize="9" scale="75" r:id="rId1"/>
  <rowBreaks count="4" manualBreakCount="4">
    <brk id="22" max="6" man="1"/>
    <brk id="44" max="6" man="1"/>
    <brk id="72" max="6" man="1"/>
    <brk id="10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view="pageBreakPreview" zoomScale="120" zoomScaleNormal="85" zoomScaleSheetLayoutView="120" zoomScalePageLayoutView="0" workbookViewId="0" topLeftCell="A176">
      <selection activeCell="A192" sqref="A1:IV16384"/>
    </sheetView>
  </sheetViews>
  <sheetFormatPr defaultColWidth="9.140625" defaultRowHeight="15"/>
  <cols>
    <col min="1" max="1" width="33.57421875" style="14" customWidth="1"/>
    <col min="2" max="2" width="59.8515625" style="14" customWidth="1"/>
    <col min="3" max="3" width="34.00390625" style="14" customWidth="1"/>
    <col min="4" max="7" width="12.7109375" style="14" customWidth="1"/>
    <col min="8" max="8" width="10.421875" style="12" customWidth="1"/>
    <col min="9" max="9" width="9.28125" style="13" customWidth="1"/>
    <col min="10" max="10" width="9.57421875" style="2" customWidth="1"/>
    <col min="11" max="11" width="9.7109375" style="2" customWidth="1"/>
    <col min="12" max="16384" width="9.140625" style="2" customWidth="1"/>
  </cols>
  <sheetData>
    <row r="1" spans="1:7" ht="117.75" customHeight="1">
      <c r="A1" s="10"/>
      <c r="B1" s="11"/>
      <c r="C1" s="10"/>
      <c r="D1" s="32" t="s">
        <v>87</v>
      </c>
      <c r="E1" s="32"/>
      <c r="F1" s="32"/>
      <c r="G1" s="32"/>
    </row>
    <row r="2" spans="1:7" ht="45" customHeight="1">
      <c r="A2" s="34" t="s">
        <v>26</v>
      </c>
      <c r="B2" s="34"/>
      <c r="C2" s="34"/>
      <c r="D2" s="34"/>
      <c r="E2" s="34"/>
      <c r="F2" s="34"/>
      <c r="G2" s="34"/>
    </row>
    <row r="3" spans="5:7" ht="15">
      <c r="E3" s="35"/>
      <c r="F3" s="35"/>
      <c r="G3" s="35"/>
    </row>
    <row r="4" spans="1:7" ht="15.75" customHeight="1">
      <c r="A4" s="30" t="s">
        <v>1</v>
      </c>
      <c r="B4" s="30" t="s">
        <v>66</v>
      </c>
      <c r="C4" s="30" t="s">
        <v>27</v>
      </c>
      <c r="D4" s="30" t="s">
        <v>82</v>
      </c>
      <c r="E4" s="30"/>
      <c r="F4" s="30"/>
      <c r="G4" s="30"/>
    </row>
    <row r="5" spans="1:9" ht="15">
      <c r="A5" s="30"/>
      <c r="B5" s="30"/>
      <c r="C5" s="30"/>
      <c r="D5" s="5" t="s">
        <v>3</v>
      </c>
      <c r="E5" s="5" t="s">
        <v>73</v>
      </c>
      <c r="F5" s="5" t="s">
        <v>77</v>
      </c>
      <c r="G5" s="5" t="s">
        <v>75</v>
      </c>
      <c r="H5" s="15"/>
      <c r="I5" s="15"/>
    </row>
    <row r="6" spans="1:7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9" ht="15.75" customHeight="1">
      <c r="A7" s="23" t="s">
        <v>4</v>
      </c>
      <c r="B7" s="33" t="s">
        <v>76</v>
      </c>
      <c r="C7" s="8" t="s">
        <v>72</v>
      </c>
      <c r="D7" s="3">
        <f>SUM(E7:G7)</f>
        <v>437630.1</v>
      </c>
      <c r="E7" s="3">
        <f>SUM(E8:E10)+E11</f>
        <v>244365.1</v>
      </c>
      <c r="F7" s="3">
        <f>SUM(F8:F10)+F11</f>
        <v>98189.9</v>
      </c>
      <c r="G7" s="3">
        <f>SUM(G8:G10)+G11</f>
        <v>95075.1</v>
      </c>
      <c r="H7" s="16"/>
      <c r="I7" s="17"/>
    </row>
    <row r="8" spans="1:9" ht="15">
      <c r="A8" s="23"/>
      <c r="B8" s="33"/>
      <c r="C8" s="8" t="s">
        <v>28</v>
      </c>
      <c r="D8" s="3">
        <f>SUM(E8:G8)</f>
        <v>150803.1</v>
      </c>
      <c r="E8" s="3">
        <f aca="true" t="shared" si="0" ref="E8:G11">E13+E90+E137</f>
        <v>150803.1</v>
      </c>
      <c r="F8" s="3">
        <f t="shared" si="0"/>
        <v>0</v>
      </c>
      <c r="G8" s="3">
        <f t="shared" si="0"/>
        <v>0</v>
      </c>
      <c r="H8" s="18"/>
      <c r="I8" s="19"/>
    </row>
    <row r="9" spans="1:9" ht="15">
      <c r="A9" s="23"/>
      <c r="B9" s="33"/>
      <c r="C9" s="8" t="s">
        <v>29</v>
      </c>
      <c r="D9" s="3">
        <f>SUM(E9:G9)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18"/>
      <c r="I9" s="19"/>
    </row>
    <row r="10" spans="1:9" ht="15">
      <c r="A10" s="23"/>
      <c r="B10" s="33"/>
      <c r="C10" s="8" t="s">
        <v>31</v>
      </c>
      <c r="D10" s="3">
        <f>SUM(E10:G10)</f>
        <v>286827</v>
      </c>
      <c r="E10" s="3">
        <f t="shared" si="0"/>
        <v>93562</v>
      </c>
      <c r="F10" s="3">
        <f t="shared" si="0"/>
        <v>98189.9</v>
      </c>
      <c r="G10" s="3">
        <f t="shared" si="0"/>
        <v>95075.1</v>
      </c>
      <c r="H10" s="18"/>
      <c r="I10" s="19"/>
    </row>
    <row r="11" spans="1:9" ht="15">
      <c r="A11" s="23"/>
      <c r="B11" s="33"/>
      <c r="C11" s="8" t="s">
        <v>30</v>
      </c>
      <c r="D11" s="3">
        <f aca="true" t="shared" si="1" ref="D11:D45">SUM(E11:G11)</f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18"/>
      <c r="I11" s="19"/>
    </row>
    <row r="12" spans="1:9" ht="15.75" customHeight="1">
      <c r="A12" s="23" t="s">
        <v>5</v>
      </c>
      <c r="B12" s="33" t="s">
        <v>6</v>
      </c>
      <c r="C12" s="8" t="s">
        <v>72</v>
      </c>
      <c r="D12" s="3">
        <f t="shared" si="1"/>
        <v>167695</v>
      </c>
      <c r="E12" s="3">
        <f>SUM(E13:E15)+E16</f>
        <v>55095</v>
      </c>
      <c r="F12" s="3">
        <f>SUM(F13:F15)+F16</f>
        <v>56300</v>
      </c>
      <c r="G12" s="3">
        <f>SUM(G13:G15)+G16</f>
        <v>56300</v>
      </c>
      <c r="H12" s="18"/>
      <c r="I12" s="19"/>
    </row>
    <row r="13" spans="1:9" ht="15">
      <c r="A13" s="23"/>
      <c r="B13" s="33"/>
      <c r="C13" s="8" t="s">
        <v>28</v>
      </c>
      <c r="D13" s="3">
        <f t="shared" si="1"/>
        <v>0</v>
      </c>
      <c r="E13" s="3">
        <f aca="true" t="shared" si="2" ref="E13:G14">E18+E69+E54</f>
        <v>0</v>
      </c>
      <c r="F13" s="3">
        <f t="shared" si="2"/>
        <v>0</v>
      </c>
      <c r="G13" s="3">
        <f t="shared" si="2"/>
        <v>0</v>
      </c>
      <c r="H13" s="18"/>
      <c r="I13" s="19"/>
    </row>
    <row r="14" spans="1:9" ht="15">
      <c r="A14" s="23"/>
      <c r="B14" s="33"/>
      <c r="C14" s="8" t="s">
        <v>29</v>
      </c>
      <c r="D14" s="3">
        <f t="shared" si="1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18"/>
      <c r="I14" s="19"/>
    </row>
    <row r="15" spans="1:9" ht="15">
      <c r="A15" s="23"/>
      <c r="B15" s="33"/>
      <c r="C15" s="8" t="s">
        <v>31</v>
      </c>
      <c r="D15" s="3">
        <f t="shared" si="1"/>
        <v>167695</v>
      </c>
      <c r="E15" s="3">
        <f>E20+E71+E56+E82</f>
        <v>55095</v>
      </c>
      <c r="F15" s="3">
        <f>F20+F71+F56+F82</f>
        <v>56300</v>
      </c>
      <c r="G15" s="3">
        <f>G20+G71+G56+G82</f>
        <v>56300</v>
      </c>
      <c r="H15" s="18"/>
      <c r="I15" s="19"/>
    </row>
    <row r="16" spans="1:9" ht="15">
      <c r="A16" s="23"/>
      <c r="B16" s="33"/>
      <c r="C16" s="8" t="s">
        <v>30</v>
      </c>
      <c r="D16" s="3">
        <f t="shared" si="1"/>
        <v>0</v>
      </c>
      <c r="E16" s="3">
        <f>E21+E72+E57</f>
        <v>0</v>
      </c>
      <c r="F16" s="3">
        <f>F21+F72+F57</f>
        <v>0</v>
      </c>
      <c r="G16" s="3">
        <f>G21+G72+G57</f>
        <v>0</v>
      </c>
      <c r="H16" s="18"/>
      <c r="I16" s="19"/>
    </row>
    <row r="17" spans="1:9" ht="15">
      <c r="A17" s="37"/>
      <c r="B17" s="33" t="s">
        <v>39</v>
      </c>
      <c r="C17" s="8" t="s">
        <v>72</v>
      </c>
      <c r="D17" s="3">
        <f t="shared" si="1"/>
        <v>153995</v>
      </c>
      <c r="E17" s="3">
        <f>SUM(E18:E21)</f>
        <v>50995</v>
      </c>
      <c r="F17" s="3">
        <f>SUM(F18:F21)</f>
        <v>51500</v>
      </c>
      <c r="G17" s="3">
        <f>SUM(G18:G21)</f>
        <v>51500</v>
      </c>
      <c r="H17" s="18"/>
      <c r="I17" s="19"/>
    </row>
    <row r="18" spans="1:9" ht="15">
      <c r="A18" s="37"/>
      <c r="B18" s="33"/>
      <c r="C18" s="8" t="s">
        <v>28</v>
      </c>
      <c r="D18" s="3">
        <f t="shared" si="1"/>
        <v>0</v>
      </c>
      <c r="E18" s="3">
        <v>0</v>
      </c>
      <c r="F18" s="3">
        <v>0</v>
      </c>
      <c r="G18" s="3">
        <v>0</v>
      </c>
      <c r="H18" s="18"/>
      <c r="I18" s="19"/>
    </row>
    <row r="19" spans="1:9" ht="15">
      <c r="A19" s="37"/>
      <c r="B19" s="33"/>
      <c r="C19" s="8" t="s">
        <v>29</v>
      </c>
      <c r="D19" s="3">
        <f t="shared" si="1"/>
        <v>0</v>
      </c>
      <c r="E19" s="3">
        <v>0</v>
      </c>
      <c r="F19" s="3">
        <v>0</v>
      </c>
      <c r="G19" s="3">
        <v>0</v>
      </c>
      <c r="H19" s="18"/>
      <c r="I19" s="19"/>
    </row>
    <row r="20" spans="1:9" ht="15" customHeight="1">
      <c r="A20" s="37"/>
      <c r="B20" s="33"/>
      <c r="C20" s="8" t="s">
        <v>31</v>
      </c>
      <c r="D20" s="3">
        <f>SUM(E20:G20)</f>
        <v>153995</v>
      </c>
      <c r="E20" s="3">
        <f aca="true" t="shared" si="3" ref="E20:G21">E25+E30+E36</f>
        <v>50995</v>
      </c>
      <c r="F20" s="3">
        <f t="shared" si="3"/>
        <v>51500</v>
      </c>
      <c r="G20" s="3">
        <f t="shared" si="3"/>
        <v>51500</v>
      </c>
      <c r="H20" s="18"/>
      <c r="I20" s="19"/>
    </row>
    <row r="21" spans="1:9" ht="15">
      <c r="A21" s="37"/>
      <c r="B21" s="33"/>
      <c r="C21" s="8" t="s">
        <v>30</v>
      </c>
      <c r="D21" s="3">
        <f t="shared" si="1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18"/>
      <c r="I21" s="19"/>
    </row>
    <row r="22" spans="1:9" ht="15.75" customHeight="1">
      <c r="A22" s="23" t="s">
        <v>7</v>
      </c>
      <c r="B22" s="33" t="s">
        <v>44</v>
      </c>
      <c r="C22" s="8" t="s">
        <v>72</v>
      </c>
      <c r="D22" s="3">
        <f t="shared" si="1"/>
        <v>150000</v>
      </c>
      <c r="E22" s="3">
        <f>SUM(E23:E26)</f>
        <v>50000</v>
      </c>
      <c r="F22" s="3">
        <f>SUM(F23:F26)</f>
        <v>50000</v>
      </c>
      <c r="G22" s="3">
        <f>SUM(G23:G26)</f>
        <v>50000</v>
      </c>
      <c r="H22" s="18"/>
      <c r="I22" s="19"/>
    </row>
    <row r="23" spans="1:9" ht="15">
      <c r="A23" s="23"/>
      <c r="B23" s="33"/>
      <c r="C23" s="8" t="s">
        <v>28</v>
      </c>
      <c r="D23" s="3">
        <f t="shared" si="1"/>
        <v>0</v>
      </c>
      <c r="E23" s="3">
        <v>0</v>
      </c>
      <c r="F23" s="3">
        <v>0</v>
      </c>
      <c r="G23" s="3">
        <v>0</v>
      </c>
      <c r="H23" s="18"/>
      <c r="I23" s="19"/>
    </row>
    <row r="24" spans="1:9" ht="15">
      <c r="A24" s="23"/>
      <c r="B24" s="33"/>
      <c r="C24" s="8" t="s">
        <v>29</v>
      </c>
      <c r="D24" s="3">
        <f t="shared" si="1"/>
        <v>0</v>
      </c>
      <c r="E24" s="3">
        <v>0</v>
      </c>
      <c r="F24" s="3">
        <v>0</v>
      </c>
      <c r="G24" s="3">
        <v>0</v>
      </c>
      <c r="H24" s="18"/>
      <c r="I24" s="19"/>
    </row>
    <row r="25" spans="1:9" ht="15">
      <c r="A25" s="23"/>
      <c r="B25" s="33"/>
      <c r="C25" s="8" t="s">
        <v>31</v>
      </c>
      <c r="D25" s="3">
        <f>SUM(E25:G25)</f>
        <v>150000</v>
      </c>
      <c r="E25" s="3">
        <f>'Приложение 2'!E18</f>
        <v>50000</v>
      </c>
      <c r="F25" s="3">
        <f>'Приложение 2'!F18</f>
        <v>50000</v>
      </c>
      <c r="G25" s="3">
        <f>'Приложение 2'!G18</f>
        <v>50000</v>
      </c>
      <c r="H25" s="18"/>
      <c r="I25" s="19"/>
    </row>
    <row r="26" spans="1:9" ht="15">
      <c r="A26" s="23"/>
      <c r="B26" s="33"/>
      <c r="C26" s="8" t="s">
        <v>30</v>
      </c>
      <c r="D26" s="3">
        <f t="shared" si="1"/>
        <v>0</v>
      </c>
      <c r="E26" s="3">
        <v>0</v>
      </c>
      <c r="F26" s="3">
        <v>0</v>
      </c>
      <c r="G26" s="3">
        <v>0</v>
      </c>
      <c r="H26" s="18"/>
      <c r="I26" s="19"/>
    </row>
    <row r="27" spans="1:9" ht="15.75" customHeight="1">
      <c r="A27" s="23" t="s">
        <v>8</v>
      </c>
      <c r="B27" s="33" t="s">
        <v>45</v>
      </c>
      <c r="C27" s="8" t="s">
        <v>72</v>
      </c>
      <c r="D27" s="3">
        <f t="shared" si="1"/>
        <v>2495</v>
      </c>
      <c r="E27" s="3">
        <f>SUM(E28:E31)</f>
        <v>495</v>
      </c>
      <c r="F27" s="3">
        <f>SUM(F28:F31)</f>
        <v>1000</v>
      </c>
      <c r="G27" s="3">
        <f>SUM(G28:G31)</f>
        <v>1000</v>
      </c>
      <c r="H27" s="18"/>
      <c r="I27" s="19"/>
    </row>
    <row r="28" spans="1:9" ht="15">
      <c r="A28" s="23"/>
      <c r="B28" s="33"/>
      <c r="C28" s="8" t="s">
        <v>28</v>
      </c>
      <c r="D28" s="3">
        <f t="shared" si="1"/>
        <v>0</v>
      </c>
      <c r="E28" s="3">
        <v>0</v>
      </c>
      <c r="F28" s="3">
        <v>0</v>
      </c>
      <c r="G28" s="3">
        <v>0</v>
      </c>
      <c r="H28" s="18"/>
      <c r="I28" s="19"/>
    </row>
    <row r="29" spans="1:9" ht="15">
      <c r="A29" s="23"/>
      <c r="B29" s="33"/>
      <c r="C29" s="8" t="s">
        <v>29</v>
      </c>
      <c r="D29" s="3">
        <f t="shared" si="1"/>
        <v>0</v>
      </c>
      <c r="E29" s="3">
        <v>0</v>
      </c>
      <c r="F29" s="3">
        <v>0</v>
      </c>
      <c r="G29" s="3">
        <v>0</v>
      </c>
      <c r="H29" s="18"/>
      <c r="I29" s="19"/>
    </row>
    <row r="30" spans="1:9" ht="15">
      <c r="A30" s="23"/>
      <c r="B30" s="33"/>
      <c r="C30" s="8" t="s">
        <v>31</v>
      </c>
      <c r="D30" s="3">
        <f t="shared" si="1"/>
        <v>2495</v>
      </c>
      <c r="E30" s="3">
        <f>'Приложение 2'!E21</f>
        <v>495</v>
      </c>
      <c r="F30" s="3">
        <f>'Приложение 2'!F21</f>
        <v>1000</v>
      </c>
      <c r="G30" s="3">
        <f>'Приложение 2'!G21</f>
        <v>1000</v>
      </c>
      <c r="H30" s="18"/>
      <c r="I30" s="19"/>
    </row>
    <row r="31" spans="1:9" ht="15">
      <c r="A31" s="23"/>
      <c r="B31" s="33"/>
      <c r="C31" s="8" t="s">
        <v>30</v>
      </c>
      <c r="D31" s="3">
        <f t="shared" si="1"/>
        <v>0</v>
      </c>
      <c r="E31" s="3">
        <v>0</v>
      </c>
      <c r="F31" s="3">
        <v>0</v>
      </c>
      <c r="G31" s="3">
        <v>0</v>
      </c>
      <c r="H31" s="18"/>
      <c r="I31" s="19"/>
    </row>
    <row r="32" spans="1:7" ht="15">
      <c r="A32" s="5">
        <v>1</v>
      </c>
      <c r="B32" s="5">
        <v>2</v>
      </c>
      <c r="C32" s="9">
        <v>3</v>
      </c>
      <c r="D32" s="5">
        <v>4</v>
      </c>
      <c r="E32" s="5">
        <v>5</v>
      </c>
      <c r="F32" s="5">
        <v>6</v>
      </c>
      <c r="G32" s="5">
        <v>7</v>
      </c>
    </row>
    <row r="33" spans="1:9" ht="15.75" customHeight="1">
      <c r="A33" s="23" t="s">
        <v>9</v>
      </c>
      <c r="B33" s="33" t="s">
        <v>64</v>
      </c>
      <c r="C33" s="8" t="s">
        <v>72</v>
      </c>
      <c r="D33" s="3">
        <f>SUM(E33:G33)</f>
        <v>1500</v>
      </c>
      <c r="E33" s="3">
        <f>SUM(E34:E37)</f>
        <v>500</v>
      </c>
      <c r="F33" s="3">
        <f>SUM(F34:F37)</f>
        <v>500</v>
      </c>
      <c r="G33" s="3">
        <f>SUM(G34:G37)</f>
        <v>500</v>
      </c>
      <c r="H33" s="18"/>
      <c r="I33" s="19"/>
    </row>
    <row r="34" spans="1:9" ht="15">
      <c r="A34" s="23"/>
      <c r="B34" s="33"/>
      <c r="C34" s="8" t="s">
        <v>28</v>
      </c>
      <c r="D34" s="3">
        <f t="shared" si="1"/>
        <v>0</v>
      </c>
      <c r="E34" s="3">
        <f aca="true" t="shared" si="4" ref="E34:G35">E39+E44+E49</f>
        <v>0</v>
      </c>
      <c r="F34" s="3">
        <f t="shared" si="4"/>
        <v>0</v>
      </c>
      <c r="G34" s="3">
        <f t="shared" si="4"/>
        <v>0</v>
      </c>
      <c r="H34" s="18"/>
      <c r="I34" s="19"/>
    </row>
    <row r="35" spans="1:9" ht="15">
      <c r="A35" s="23"/>
      <c r="B35" s="33"/>
      <c r="C35" s="8" t="s">
        <v>29</v>
      </c>
      <c r="D35" s="3">
        <f t="shared" si="1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  <c r="H35" s="18"/>
      <c r="I35" s="19"/>
    </row>
    <row r="36" spans="1:9" ht="15">
      <c r="A36" s="23"/>
      <c r="B36" s="33"/>
      <c r="C36" s="8" t="s">
        <v>31</v>
      </c>
      <c r="D36" s="3">
        <f t="shared" si="1"/>
        <v>1500</v>
      </c>
      <c r="E36" s="3">
        <f aca="true" t="shared" si="5" ref="E36:G37">E41+E46+E51</f>
        <v>500</v>
      </c>
      <c r="F36" s="3">
        <f t="shared" si="5"/>
        <v>500</v>
      </c>
      <c r="G36" s="3">
        <f t="shared" si="5"/>
        <v>500</v>
      </c>
      <c r="H36" s="18"/>
      <c r="I36" s="19"/>
    </row>
    <row r="37" spans="1:9" ht="15">
      <c r="A37" s="23"/>
      <c r="B37" s="33"/>
      <c r="C37" s="8" t="s">
        <v>30</v>
      </c>
      <c r="D37" s="3">
        <f t="shared" si="1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18"/>
      <c r="I37" s="19"/>
    </row>
    <row r="38" spans="1:9" ht="15">
      <c r="A38" s="23"/>
      <c r="B38" s="33" t="s">
        <v>89</v>
      </c>
      <c r="C38" s="8" t="s">
        <v>72</v>
      </c>
      <c r="D38" s="3">
        <f t="shared" si="1"/>
        <v>500</v>
      </c>
      <c r="E38" s="3">
        <f>SUM(E39:E42)</f>
        <v>500</v>
      </c>
      <c r="F38" s="3">
        <f>SUM(F39:F42)</f>
        <v>0</v>
      </c>
      <c r="G38" s="3">
        <f>SUM(G39:G42)</f>
        <v>0</v>
      </c>
      <c r="H38" s="18"/>
      <c r="I38" s="19"/>
    </row>
    <row r="39" spans="1:9" ht="15">
      <c r="A39" s="23"/>
      <c r="B39" s="33"/>
      <c r="C39" s="8" t="s">
        <v>28</v>
      </c>
      <c r="D39" s="3">
        <f t="shared" si="1"/>
        <v>0</v>
      </c>
      <c r="E39" s="3">
        <v>0</v>
      </c>
      <c r="F39" s="3">
        <v>0</v>
      </c>
      <c r="G39" s="3">
        <v>0</v>
      </c>
      <c r="H39" s="18"/>
      <c r="I39" s="19"/>
    </row>
    <row r="40" spans="1:9" ht="15">
      <c r="A40" s="23"/>
      <c r="B40" s="33"/>
      <c r="C40" s="8" t="s">
        <v>29</v>
      </c>
      <c r="D40" s="3">
        <f t="shared" si="1"/>
        <v>0</v>
      </c>
      <c r="E40" s="3">
        <v>0</v>
      </c>
      <c r="F40" s="3">
        <v>0</v>
      </c>
      <c r="G40" s="3">
        <v>0</v>
      </c>
      <c r="H40" s="18"/>
      <c r="I40" s="19"/>
    </row>
    <row r="41" spans="1:9" ht="15">
      <c r="A41" s="23"/>
      <c r="B41" s="33"/>
      <c r="C41" s="8" t="s">
        <v>31</v>
      </c>
      <c r="D41" s="3">
        <f t="shared" si="1"/>
        <v>500</v>
      </c>
      <c r="E41" s="3">
        <f>'Приложение 2'!E27</f>
        <v>500</v>
      </c>
      <c r="F41" s="3">
        <f>'Приложение 2'!F27</f>
        <v>0</v>
      </c>
      <c r="G41" s="3">
        <f>'Приложение 2'!G27</f>
        <v>0</v>
      </c>
      <c r="H41" s="18"/>
      <c r="I41" s="19"/>
    </row>
    <row r="42" spans="1:9" ht="15">
      <c r="A42" s="23"/>
      <c r="B42" s="33"/>
      <c r="C42" s="8" t="s">
        <v>30</v>
      </c>
      <c r="D42" s="3">
        <f t="shared" si="1"/>
        <v>0</v>
      </c>
      <c r="E42" s="3">
        <v>0</v>
      </c>
      <c r="F42" s="3">
        <v>0</v>
      </c>
      <c r="G42" s="3">
        <v>0</v>
      </c>
      <c r="H42" s="18"/>
      <c r="I42" s="19"/>
    </row>
    <row r="43" spans="1:9" ht="15">
      <c r="A43" s="23"/>
      <c r="B43" s="33" t="s">
        <v>81</v>
      </c>
      <c r="C43" s="8" t="s">
        <v>72</v>
      </c>
      <c r="D43" s="3">
        <f t="shared" si="1"/>
        <v>500</v>
      </c>
      <c r="E43" s="3">
        <f>SUM(E44:E47)</f>
        <v>0</v>
      </c>
      <c r="F43" s="3">
        <f>SUM(F44:F47)</f>
        <v>500</v>
      </c>
      <c r="G43" s="3">
        <f>SUM(G44:G47)</f>
        <v>0</v>
      </c>
      <c r="H43" s="18"/>
      <c r="I43" s="19"/>
    </row>
    <row r="44" spans="1:9" ht="15">
      <c r="A44" s="23"/>
      <c r="B44" s="33"/>
      <c r="C44" s="8" t="s">
        <v>28</v>
      </c>
      <c r="D44" s="3">
        <f t="shared" si="1"/>
        <v>0</v>
      </c>
      <c r="E44" s="3">
        <v>0</v>
      </c>
      <c r="F44" s="3">
        <v>0</v>
      </c>
      <c r="G44" s="3">
        <v>0</v>
      </c>
      <c r="H44" s="18"/>
      <c r="I44" s="19"/>
    </row>
    <row r="45" spans="1:9" ht="15">
      <c r="A45" s="23"/>
      <c r="B45" s="33"/>
      <c r="C45" s="8" t="s">
        <v>29</v>
      </c>
      <c r="D45" s="3">
        <f t="shared" si="1"/>
        <v>0</v>
      </c>
      <c r="E45" s="3">
        <v>0</v>
      </c>
      <c r="F45" s="3">
        <v>0</v>
      </c>
      <c r="G45" s="3">
        <v>0</v>
      </c>
      <c r="H45" s="18"/>
      <c r="I45" s="19"/>
    </row>
    <row r="46" spans="1:9" ht="15">
      <c r="A46" s="23"/>
      <c r="B46" s="33"/>
      <c r="C46" s="8" t="s">
        <v>31</v>
      </c>
      <c r="D46" s="3">
        <f aca="true" t="shared" si="6" ref="D46:D67">SUM(E46:G46)</f>
        <v>500</v>
      </c>
      <c r="E46" s="3">
        <f>'Приложение 2'!E29</f>
        <v>0</v>
      </c>
      <c r="F46" s="3">
        <f>'Приложение 2'!F29</f>
        <v>500</v>
      </c>
      <c r="G46" s="3">
        <f>'Приложение 2'!G29</f>
        <v>0</v>
      </c>
      <c r="H46" s="18"/>
      <c r="I46" s="19"/>
    </row>
    <row r="47" spans="1:9" ht="15">
      <c r="A47" s="23"/>
      <c r="B47" s="33"/>
      <c r="C47" s="8" t="s">
        <v>30</v>
      </c>
      <c r="D47" s="3">
        <f t="shared" si="6"/>
        <v>0</v>
      </c>
      <c r="E47" s="3">
        <v>0</v>
      </c>
      <c r="F47" s="3">
        <v>0</v>
      </c>
      <c r="G47" s="3">
        <v>0</v>
      </c>
      <c r="H47" s="18"/>
      <c r="I47" s="19"/>
    </row>
    <row r="48" spans="1:9" ht="15" customHeight="1">
      <c r="A48" s="23"/>
      <c r="B48" s="33" t="s">
        <v>80</v>
      </c>
      <c r="C48" s="8" t="s">
        <v>72</v>
      </c>
      <c r="D48" s="3">
        <f t="shared" si="6"/>
        <v>500</v>
      </c>
      <c r="E48" s="3">
        <f>SUM(E49:E52)</f>
        <v>0</v>
      </c>
      <c r="F48" s="3">
        <f>SUM(F49:F52)</f>
        <v>0</v>
      </c>
      <c r="G48" s="3">
        <f>SUM(G49:G52)</f>
        <v>500</v>
      </c>
      <c r="H48" s="18"/>
      <c r="I48" s="19"/>
    </row>
    <row r="49" spans="1:9" ht="15" customHeight="1">
      <c r="A49" s="23"/>
      <c r="B49" s="33"/>
      <c r="C49" s="8" t="s">
        <v>28</v>
      </c>
      <c r="D49" s="3">
        <f t="shared" si="6"/>
        <v>0</v>
      </c>
      <c r="E49" s="3">
        <v>0</v>
      </c>
      <c r="F49" s="3">
        <v>0</v>
      </c>
      <c r="G49" s="3">
        <v>0</v>
      </c>
      <c r="H49" s="18"/>
      <c r="I49" s="19"/>
    </row>
    <row r="50" spans="1:9" ht="15" customHeight="1">
      <c r="A50" s="23"/>
      <c r="B50" s="33"/>
      <c r="C50" s="8" t="s">
        <v>29</v>
      </c>
      <c r="D50" s="3">
        <f t="shared" si="6"/>
        <v>0</v>
      </c>
      <c r="E50" s="3">
        <v>0</v>
      </c>
      <c r="F50" s="3">
        <v>0</v>
      </c>
      <c r="G50" s="3">
        <v>0</v>
      </c>
      <c r="H50" s="18"/>
      <c r="I50" s="19"/>
    </row>
    <row r="51" spans="1:9" ht="15" customHeight="1">
      <c r="A51" s="23"/>
      <c r="B51" s="33"/>
      <c r="C51" s="8" t="s">
        <v>31</v>
      </c>
      <c r="D51" s="3">
        <f t="shared" si="6"/>
        <v>500</v>
      </c>
      <c r="E51" s="3">
        <f>'Приложение 2'!E31</f>
        <v>0</v>
      </c>
      <c r="F51" s="3">
        <f>'Приложение 2'!F31</f>
        <v>0</v>
      </c>
      <c r="G51" s="3">
        <f>'Приложение 2'!G31</f>
        <v>500</v>
      </c>
      <c r="H51" s="18"/>
      <c r="I51" s="19"/>
    </row>
    <row r="52" spans="1:9" ht="21" customHeight="1">
      <c r="A52" s="23"/>
      <c r="B52" s="33"/>
      <c r="C52" s="8" t="s">
        <v>30</v>
      </c>
      <c r="D52" s="3">
        <f t="shared" si="6"/>
        <v>0</v>
      </c>
      <c r="E52" s="3">
        <v>0</v>
      </c>
      <c r="F52" s="3">
        <v>0</v>
      </c>
      <c r="G52" s="3">
        <v>0</v>
      </c>
      <c r="H52" s="18"/>
      <c r="I52" s="19"/>
    </row>
    <row r="53" spans="1:9" ht="15.75" customHeight="1">
      <c r="A53" s="23"/>
      <c r="B53" s="33" t="s">
        <v>40</v>
      </c>
      <c r="C53" s="8" t="s">
        <v>72</v>
      </c>
      <c r="D53" s="3">
        <f t="shared" si="6"/>
        <v>12000</v>
      </c>
      <c r="E53" s="3">
        <f>SUM(E54:E57)</f>
        <v>4000</v>
      </c>
      <c r="F53" s="3">
        <f>SUM(F54:F57)</f>
        <v>4000</v>
      </c>
      <c r="G53" s="3">
        <f>SUM(G54:G57)</f>
        <v>4000</v>
      </c>
      <c r="H53" s="18"/>
      <c r="I53" s="19"/>
    </row>
    <row r="54" spans="1:9" ht="15">
      <c r="A54" s="23"/>
      <c r="B54" s="33"/>
      <c r="C54" s="8" t="s">
        <v>28</v>
      </c>
      <c r="D54" s="3">
        <f t="shared" si="6"/>
        <v>0</v>
      </c>
      <c r="E54" s="3">
        <f aca="true" t="shared" si="7" ref="E54:G55">E59</f>
        <v>0</v>
      </c>
      <c r="F54" s="3">
        <f t="shared" si="7"/>
        <v>0</v>
      </c>
      <c r="G54" s="3">
        <f t="shared" si="7"/>
        <v>0</v>
      </c>
      <c r="H54" s="18"/>
      <c r="I54" s="19"/>
    </row>
    <row r="55" spans="1:9" ht="15">
      <c r="A55" s="23"/>
      <c r="B55" s="33"/>
      <c r="C55" s="8" t="s">
        <v>29</v>
      </c>
      <c r="D55" s="3">
        <f t="shared" si="6"/>
        <v>0</v>
      </c>
      <c r="E55" s="3">
        <f t="shared" si="7"/>
        <v>0</v>
      </c>
      <c r="F55" s="3">
        <f t="shared" si="7"/>
        <v>0</v>
      </c>
      <c r="G55" s="3">
        <f t="shared" si="7"/>
        <v>0</v>
      </c>
      <c r="H55" s="18"/>
      <c r="I55" s="19"/>
    </row>
    <row r="56" spans="1:9" ht="15">
      <c r="A56" s="23"/>
      <c r="B56" s="33"/>
      <c r="C56" s="8" t="s">
        <v>31</v>
      </c>
      <c r="D56" s="3">
        <f t="shared" si="6"/>
        <v>12000</v>
      </c>
      <c r="E56" s="3">
        <f aca="true" t="shared" si="8" ref="E56:G57">E61</f>
        <v>4000</v>
      </c>
      <c r="F56" s="3">
        <f t="shared" si="8"/>
        <v>4000</v>
      </c>
      <c r="G56" s="3">
        <f t="shared" si="8"/>
        <v>4000</v>
      </c>
      <c r="H56" s="18"/>
      <c r="I56" s="19"/>
    </row>
    <row r="57" spans="1:9" ht="15">
      <c r="A57" s="23"/>
      <c r="B57" s="33"/>
      <c r="C57" s="8" t="s">
        <v>30</v>
      </c>
      <c r="D57" s="3">
        <f t="shared" si="6"/>
        <v>0</v>
      </c>
      <c r="E57" s="3">
        <f t="shared" si="8"/>
        <v>0</v>
      </c>
      <c r="F57" s="3">
        <f t="shared" si="8"/>
        <v>0</v>
      </c>
      <c r="G57" s="3">
        <f t="shared" si="8"/>
        <v>0</v>
      </c>
      <c r="H57" s="18"/>
      <c r="I57" s="19"/>
    </row>
    <row r="58" spans="1:9" ht="15">
      <c r="A58" s="23" t="s">
        <v>47</v>
      </c>
      <c r="B58" s="33" t="s">
        <v>48</v>
      </c>
      <c r="C58" s="8" t="s">
        <v>72</v>
      </c>
      <c r="D58" s="3">
        <f t="shared" si="6"/>
        <v>12000</v>
      </c>
      <c r="E58" s="3">
        <f>SUM(E59:E62)</f>
        <v>4000</v>
      </c>
      <c r="F58" s="3">
        <f>SUM(F59:F62)</f>
        <v>4000</v>
      </c>
      <c r="G58" s="3">
        <f>SUM(G59:G62)</f>
        <v>4000</v>
      </c>
      <c r="H58" s="16"/>
      <c r="I58" s="17"/>
    </row>
    <row r="59" spans="1:9" ht="15">
      <c r="A59" s="23"/>
      <c r="B59" s="33"/>
      <c r="C59" s="8" t="s">
        <v>28</v>
      </c>
      <c r="D59" s="3">
        <f t="shared" si="6"/>
        <v>0</v>
      </c>
      <c r="E59" s="3">
        <v>0</v>
      </c>
      <c r="F59" s="3">
        <v>0</v>
      </c>
      <c r="G59" s="3">
        <v>0</v>
      </c>
      <c r="H59" s="18"/>
      <c r="I59" s="19"/>
    </row>
    <row r="60" spans="1:9" ht="15">
      <c r="A60" s="23"/>
      <c r="B60" s="33"/>
      <c r="C60" s="8" t="s">
        <v>29</v>
      </c>
      <c r="D60" s="3">
        <f t="shared" si="6"/>
        <v>0</v>
      </c>
      <c r="E60" s="3">
        <v>0</v>
      </c>
      <c r="F60" s="3">
        <v>0</v>
      </c>
      <c r="G60" s="3">
        <v>0</v>
      </c>
      <c r="H60" s="18"/>
      <c r="I60" s="19"/>
    </row>
    <row r="61" spans="1:9" ht="15">
      <c r="A61" s="23"/>
      <c r="B61" s="33"/>
      <c r="C61" s="8" t="s">
        <v>31</v>
      </c>
      <c r="D61" s="3">
        <f t="shared" si="6"/>
        <v>12000</v>
      </c>
      <c r="E61" s="3">
        <f>'Приложение 2'!E37</f>
        <v>4000</v>
      </c>
      <c r="F61" s="3">
        <f>'Приложение 2'!F37</f>
        <v>4000</v>
      </c>
      <c r="G61" s="3">
        <f>'Приложение 2'!G37</f>
        <v>4000</v>
      </c>
      <c r="H61" s="18"/>
      <c r="I61" s="19"/>
    </row>
    <row r="62" spans="1:9" ht="15">
      <c r="A62" s="23"/>
      <c r="B62" s="33"/>
      <c r="C62" s="8" t="s">
        <v>30</v>
      </c>
      <c r="D62" s="3">
        <f t="shared" si="6"/>
        <v>0</v>
      </c>
      <c r="E62" s="3">
        <v>0</v>
      </c>
      <c r="F62" s="3">
        <v>0</v>
      </c>
      <c r="G62" s="3">
        <v>0</v>
      </c>
      <c r="H62" s="18"/>
      <c r="I62" s="19"/>
    </row>
    <row r="63" spans="1:9" ht="15.75" customHeight="1" hidden="1">
      <c r="A63" s="23" t="s">
        <v>34</v>
      </c>
      <c r="B63" s="33" t="s">
        <v>37</v>
      </c>
      <c r="C63" s="8" t="s">
        <v>3</v>
      </c>
      <c r="D63" s="3" t="e">
        <f t="shared" si="6"/>
        <v>#REF!</v>
      </c>
      <c r="E63" s="3" t="e">
        <f>SUM(E64:E67)</f>
        <v>#REF!</v>
      </c>
      <c r="F63" s="3" t="e">
        <f>SUM(F64:F67)</f>
        <v>#REF!</v>
      </c>
      <c r="G63" s="3" t="e">
        <f>SUM(G64:G67)</f>
        <v>#REF!</v>
      </c>
      <c r="H63" s="18"/>
      <c r="I63" s="19"/>
    </row>
    <row r="64" spans="1:9" ht="15" hidden="1">
      <c r="A64" s="23"/>
      <c r="B64" s="33"/>
      <c r="C64" s="8" t="s">
        <v>28</v>
      </c>
      <c r="D64" s="3">
        <f t="shared" si="6"/>
        <v>0</v>
      </c>
      <c r="E64" s="3">
        <v>0</v>
      </c>
      <c r="F64" s="3">
        <v>0</v>
      </c>
      <c r="G64" s="3">
        <v>0</v>
      </c>
      <c r="H64" s="18"/>
      <c r="I64" s="19"/>
    </row>
    <row r="65" spans="1:9" ht="15" hidden="1">
      <c r="A65" s="23"/>
      <c r="B65" s="33"/>
      <c r="C65" s="8" t="s">
        <v>29</v>
      </c>
      <c r="D65" s="3">
        <f t="shared" si="6"/>
        <v>0</v>
      </c>
      <c r="E65" s="3">
        <v>0</v>
      </c>
      <c r="F65" s="3">
        <v>0</v>
      </c>
      <c r="G65" s="3">
        <v>0</v>
      </c>
      <c r="H65" s="18"/>
      <c r="I65" s="19"/>
    </row>
    <row r="66" spans="1:9" ht="15" hidden="1">
      <c r="A66" s="23"/>
      <c r="B66" s="33"/>
      <c r="C66" s="8" t="s">
        <v>31</v>
      </c>
      <c r="D66" s="3" t="e">
        <f t="shared" si="6"/>
        <v>#REF!</v>
      </c>
      <c r="E66" s="3" t="e">
        <f>'Приложение 2'!#REF!</f>
        <v>#REF!</v>
      </c>
      <c r="F66" s="3" t="e">
        <f>'Приложение 2'!#REF!</f>
        <v>#REF!</v>
      </c>
      <c r="G66" s="3" t="e">
        <f>'Приложение 2'!#REF!</f>
        <v>#REF!</v>
      </c>
      <c r="H66" s="18"/>
      <c r="I66" s="19"/>
    </row>
    <row r="67" spans="1:9" ht="15" hidden="1">
      <c r="A67" s="23"/>
      <c r="B67" s="33"/>
      <c r="C67" s="8" t="s">
        <v>30</v>
      </c>
      <c r="D67" s="3">
        <f t="shared" si="6"/>
        <v>0</v>
      </c>
      <c r="E67" s="3">
        <v>0</v>
      </c>
      <c r="F67" s="3">
        <v>0</v>
      </c>
      <c r="G67" s="3">
        <v>0</v>
      </c>
      <c r="H67" s="18"/>
      <c r="I67" s="19"/>
    </row>
    <row r="68" spans="1:9" ht="15.75" customHeight="1">
      <c r="A68" s="23"/>
      <c r="B68" s="33" t="s">
        <v>65</v>
      </c>
      <c r="C68" s="8" t="s">
        <v>72</v>
      </c>
      <c r="D68" s="3">
        <f aca="true" t="shared" si="9" ref="D68:D77">SUM(E68:G68)</f>
        <v>300</v>
      </c>
      <c r="E68" s="3">
        <f>SUM(E69:E72)</f>
        <v>100</v>
      </c>
      <c r="F68" s="3">
        <f>SUM(F69:F72)</f>
        <v>100</v>
      </c>
      <c r="G68" s="3">
        <f>SUM(G69:G72)</f>
        <v>100</v>
      </c>
      <c r="H68" s="18"/>
      <c r="I68" s="19"/>
    </row>
    <row r="69" spans="1:9" ht="15">
      <c r="A69" s="23"/>
      <c r="B69" s="33"/>
      <c r="C69" s="8" t="s">
        <v>28</v>
      </c>
      <c r="D69" s="3">
        <f t="shared" si="9"/>
        <v>0</v>
      </c>
      <c r="E69" s="3">
        <f aca="true" t="shared" si="10" ref="E69:G70">E74</f>
        <v>0</v>
      </c>
      <c r="F69" s="3">
        <f t="shared" si="10"/>
        <v>0</v>
      </c>
      <c r="G69" s="3">
        <f t="shared" si="10"/>
        <v>0</v>
      </c>
      <c r="H69" s="18"/>
      <c r="I69" s="19"/>
    </row>
    <row r="70" spans="1:9" ht="15">
      <c r="A70" s="23"/>
      <c r="B70" s="33"/>
      <c r="C70" s="8" t="s">
        <v>29</v>
      </c>
      <c r="D70" s="3">
        <f t="shared" si="9"/>
        <v>0</v>
      </c>
      <c r="E70" s="3">
        <f t="shared" si="10"/>
        <v>0</v>
      </c>
      <c r="F70" s="3">
        <f t="shared" si="10"/>
        <v>0</v>
      </c>
      <c r="G70" s="3">
        <f t="shared" si="10"/>
        <v>0</v>
      </c>
      <c r="H70" s="18"/>
      <c r="I70" s="19"/>
    </row>
    <row r="71" spans="1:9" ht="15">
      <c r="A71" s="23"/>
      <c r="B71" s="33"/>
      <c r="C71" s="8" t="s">
        <v>31</v>
      </c>
      <c r="D71" s="3">
        <f t="shared" si="9"/>
        <v>300</v>
      </c>
      <c r="E71" s="3">
        <f>E76</f>
        <v>100</v>
      </c>
      <c r="F71" s="3">
        <f aca="true" t="shared" si="11" ref="E71:G72">F76</f>
        <v>100</v>
      </c>
      <c r="G71" s="3">
        <f t="shared" si="11"/>
        <v>100</v>
      </c>
      <c r="H71" s="18"/>
      <c r="I71" s="19"/>
    </row>
    <row r="72" spans="1:9" ht="15">
      <c r="A72" s="23"/>
      <c r="B72" s="33"/>
      <c r="C72" s="8" t="s">
        <v>30</v>
      </c>
      <c r="D72" s="3">
        <f t="shared" si="9"/>
        <v>0</v>
      </c>
      <c r="E72" s="3">
        <f t="shared" si="11"/>
        <v>0</v>
      </c>
      <c r="F72" s="3">
        <f t="shared" si="11"/>
        <v>0</v>
      </c>
      <c r="G72" s="3">
        <f t="shared" si="11"/>
        <v>0</v>
      </c>
      <c r="H72" s="18"/>
      <c r="I72" s="19"/>
    </row>
    <row r="73" spans="1:9" ht="15.75" customHeight="1">
      <c r="A73" s="23" t="s">
        <v>50</v>
      </c>
      <c r="B73" s="33" t="s">
        <v>49</v>
      </c>
      <c r="C73" s="8" t="s">
        <v>72</v>
      </c>
      <c r="D73" s="3">
        <f t="shared" si="9"/>
        <v>300</v>
      </c>
      <c r="E73" s="3">
        <f>SUM(E74:E77)</f>
        <v>100</v>
      </c>
      <c r="F73" s="3">
        <f>SUM(F74:F77)</f>
        <v>100</v>
      </c>
      <c r="G73" s="3">
        <f>SUM(G74:G77)</f>
        <v>100</v>
      </c>
      <c r="H73" s="18"/>
      <c r="I73" s="19"/>
    </row>
    <row r="74" spans="1:9" ht="15">
      <c r="A74" s="23"/>
      <c r="B74" s="33"/>
      <c r="C74" s="8" t="s">
        <v>28</v>
      </c>
      <c r="D74" s="3">
        <f t="shared" si="9"/>
        <v>0</v>
      </c>
      <c r="E74" s="3">
        <v>0</v>
      </c>
      <c r="F74" s="3">
        <v>0</v>
      </c>
      <c r="G74" s="3">
        <v>0</v>
      </c>
      <c r="H74" s="18"/>
      <c r="I74" s="19"/>
    </row>
    <row r="75" spans="1:9" ht="15">
      <c r="A75" s="23"/>
      <c r="B75" s="33"/>
      <c r="C75" s="8" t="s">
        <v>29</v>
      </c>
      <c r="D75" s="3">
        <f t="shared" si="9"/>
        <v>0</v>
      </c>
      <c r="E75" s="3">
        <v>0</v>
      </c>
      <c r="F75" s="3">
        <v>0</v>
      </c>
      <c r="G75" s="3">
        <v>0</v>
      </c>
      <c r="H75" s="18"/>
      <c r="I75" s="19"/>
    </row>
    <row r="76" spans="1:9" ht="15">
      <c r="A76" s="23"/>
      <c r="B76" s="33"/>
      <c r="C76" s="8" t="s">
        <v>31</v>
      </c>
      <c r="D76" s="3">
        <f t="shared" si="9"/>
        <v>300</v>
      </c>
      <c r="E76" s="3">
        <f>'Приложение 2'!E43</f>
        <v>100</v>
      </c>
      <c r="F76" s="3">
        <f>'Приложение 2'!F43</f>
        <v>100</v>
      </c>
      <c r="G76" s="3">
        <f>'Приложение 2'!G43</f>
        <v>100</v>
      </c>
      <c r="H76" s="18"/>
      <c r="I76" s="19"/>
    </row>
    <row r="77" spans="1:9" ht="15">
      <c r="A77" s="23"/>
      <c r="B77" s="33"/>
      <c r="C77" s="8" t="s">
        <v>30</v>
      </c>
      <c r="D77" s="3">
        <f t="shared" si="9"/>
        <v>0</v>
      </c>
      <c r="E77" s="3">
        <v>0</v>
      </c>
      <c r="F77" s="3">
        <v>0</v>
      </c>
      <c r="G77" s="3">
        <v>0</v>
      </c>
      <c r="H77" s="18"/>
      <c r="I77" s="19"/>
    </row>
    <row r="78" spans="1:9" ht="15">
      <c r="A78" s="7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  <c r="H78" s="18"/>
      <c r="I78" s="19"/>
    </row>
    <row r="79" spans="1:9" ht="15.75" customHeight="1">
      <c r="A79" s="23"/>
      <c r="B79" s="33" t="s">
        <v>70</v>
      </c>
      <c r="C79" s="8" t="s">
        <v>72</v>
      </c>
      <c r="D79" s="3">
        <f aca="true" t="shared" si="12" ref="D79:D88">SUM(E79:G79)</f>
        <v>1400</v>
      </c>
      <c r="E79" s="3">
        <f>SUM(E80:E83)</f>
        <v>0</v>
      </c>
      <c r="F79" s="3">
        <f>SUM(F80:F83)</f>
        <v>700</v>
      </c>
      <c r="G79" s="3">
        <f>SUM(G80:G83)</f>
        <v>700</v>
      </c>
      <c r="H79" s="18"/>
      <c r="I79" s="19"/>
    </row>
    <row r="80" spans="1:9" ht="15">
      <c r="A80" s="23"/>
      <c r="B80" s="33"/>
      <c r="C80" s="8" t="s">
        <v>28</v>
      </c>
      <c r="D80" s="3">
        <f t="shared" si="12"/>
        <v>0</v>
      </c>
      <c r="E80" s="3">
        <v>0</v>
      </c>
      <c r="F80" s="3">
        <v>0</v>
      </c>
      <c r="G80" s="3">
        <v>0</v>
      </c>
      <c r="H80" s="18"/>
      <c r="I80" s="19"/>
    </row>
    <row r="81" spans="1:9" ht="15">
      <c r="A81" s="23"/>
      <c r="B81" s="33"/>
      <c r="C81" s="8" t="s">
        <v>29</v>
      </c>
      <c r="D81" s="3">
        <f t="shared" si="12"/>
        <v>0</v>
      </c>
      <c r="E81" s="3">
        <v>0</v>
      </c>
      <c r="F81" s="3">
        <v>0</v>
      </c>
      <c r="G81" s="3">
        <v>0</v>
      </c>
      <c r="H81" s="18"/>
      <c r="I81" s="19"/>
    </row>
    <row r="82" spans="1:9" ht="15">
      <c r="A82" s="23"/>
      <c r="B82" s="33"/>
      <c r="C82" s="8" t="s">
        <v>31</v>
      </c>
      <c r="D82" s="3">
        <f t="shared" si="12"/>
        <v>1400</v>
      </c>
      <c r="E82" s="3">
        <f>'Приложение 2'!E49</f>
        <v>0</v>
      </c>
      <c r="F82" s="3">
        <f>'Приложение 2'!F49</f>
        <v>700</v>
      </c>
      <c r="G82" s="3">
        <f>'Приложение 2'!G49</f>
        <v>700</v>
      </c>
      <c r="H82" s="18"/>
      <c r="I82" s="19"/>
    </row>
    <row r="83" spans="1:9" ht="15">
      <c r="A83" s="23"/>
      <c r="B83" s="33"/>
      <c r="C83" s="8" t="s">
        <v>30</v>
      </c>
      <c r="D83" s="3">
        <f t="shared" si="12"/>
        <v>0</v>
      </c>
      <c r="E83" s="3">
        <v>0</v>
      </c>
      <c r="F83" s="3">
        <v>0</v>
      </c>
      <c r="G83" s="3">
        <v>0</v>
      </c>
      <c r="H83" s="18"/>
      <c r="I83" s="19"/>
    </row>
    <row r="84" spans="1:9" ht="15.75" customHeight="1">
      <c r="A84" s="23" t="s">
        <v>34</v>
      </c>
      <c r="B84" s="33" t="s">
        <v>71</v>
      </c>
      <c r="C84" s="8" t="s">
        <v>72</v>
      </c>
      <c r="D84" s="3">
        <f t="shared" si="12"/>
        <v>1400</v>
      </c>
      <c r="E84" s="3">
        <f>SUM(E85:E88)</f>
        <v>0</v>
      </c>
      <c r="F84" s="3">
        <f>SUM(F85:F88)</f>
        <v>700</v>
      </c>
      <c r="G84" s="3">
        <f>SUM(G85:G88)</f>
        <v>700</v>
      </c>
      <c r="H84" s="18"/>
      <c r="I84" s="19"/>
    </row>
    <row r="85" spans="1:9" ht="15">
      <c r="A85" s="23"/>
      <c r="B85" s="33"/>
      <c r="C85" s="8" t="s">
        <v>28</v>
      </c>
      <c r="D85" s="3">
        <f t="shared" si="12"/>
        <v>0</v>
      </c>
      <c r="E85" s="3">
        <v>0</v>
      </c>
      <c r="F85" s="3">
        <v>0</v>
      </c>
      <c r="G85" s="3">
        <v>0</v>
      </c>
      <c r="H85" s="18"/>
      <c r="I85" s="19"/>
    </row>
    <row r="86" spans="1:9" ht="15">
      <c r="A86" s="23"/>
      <c r="B86" s="33"/>
      <c r="C86" s="8" t="s">
        <v>29</v>
      </c>
      <c r="D86" s="3">
        <f t="shared" si="12"/>
        <v>0</v>
      </c>
      <c r="E86" s="3">
        <v>0</v>
      </c>
      <c r="F86" s="3">
        <v>0</v>
      </c>
      <c r="G86" s="3">
        <v>0</v>
      </c>
      <c r="H86" s="18"/>
      <c r="I86" s="19"/>
    </row>
    <row r="87" spans="1:9" ht="15">
      <c r="A87" s="23"/>
      <c r="B87" s="33"/>
      <c r="C87" s="8" t="s">
        <v>31</v>
      </c>
      <c r="D87" s="3">
        <f t="shared" si="12"/>
        <v>1400</v>
      </c>
      <c r="E87" s="3">
        <f>'Приложение 2'!E50</f>
        <v>0</v>
      </c>
      <c r="F87" s="3">
        <f>'Приложение 2'!F50</f>
        <v>700</v>
      </c>
      <c r="G87" s="3">
        <f>'Приложение 2'!G50</f>
        <v>700</v>
      </c>
      <c r="H87" s="18"/>
      <c r="I87" s="19"/>
    </row>
    <row r="88" spans="1:9" ht="15">
      <c r="A88" s="23"/>
      <c r="B88" s="33"/>
      <c r="C88" s="8" t="s">
        <v>30</v>
      </c>
      <c r="D88" s="3">
        <f t="shared" si="12"/>
        <v>0</v>
      </c>
      <c r="E88" s="3">
        <v>0</v>
      </c>
      <c r="F88" s="3">
        <v>0</v>
      </c>
      <c r="G88" s="3">
        <v>0</v>
      </c>
      <c r="H88" s="18"/>
      <c r="I88" s="19"/>
    </row>
    <row r="89" spans="1:9" ht="15.75" customHeight="1">
      <c r="A89" s="23" t="s">
        <v>10</v>
      </c>
      <c r="B89" s="33" t="s">
        <v>11</v>
      </c>
      <c r="C89" s="8" t="s">
        <v>72</v>
      </c>
      <c r="D89" s="3">
        <f>SUM(E89:G89)</f>
        <v>242961.2</v>
      </c>
      <c r="E89" s="3">
        <f>SUM(E90:E92)+E93</f>
        <v>179996.2</v>
      </c>
      <c r="F89" s="3">
        <f>SUM(F90:F92)+F93</f>
        <v>33039.9</v>
      </c>
      <c r="G89" s="3">
        <f>SUM(G90:G92)+G93</f>
        <v>29925.1</v>
      </c>
      <c r="H89" s="18"/>
      <c r="I89" s="19"/>
    </row>
    <row r="90" spans="1:9" ht="15">
      <c r="A90" s="23"/>
      <c r="B90" s="33"/>
      <c r="C90" s="8" t="s">
        <v>28</v>
      </c>
      <c r="D90" s="3">
        <f>SUM(E90:G90)</f>
        <v>150803.1</v>
      </c>
      <c r="E90" s="3">
        <f aca="true" t="shared" si="13" ref="E90:G91">E100+E105+E116+E121+E126</f>
        <v>150803.1</v>
      </c>
      <c r="F90" s="3">
        <f t="shared" si="13"/>
        <v>0</v>
      </c>
      <c r="G90" s="3">
        <f t="shared" si="13"/>
        <v>0</v>
      </c>
      <c r="H90" s="18"/>
      <c r="I90" s="19"/>
    </row>
    <row r="91" spans="1:9" ht="15">
      <c r="A91" s="23"/>
      <c r="B91" s="33"/>
      <c r="C91" s="8" t="s">
        <v>29</v>
      </c>
      <c r="D91" s="3">
        <f>SUM(E91:G91)</f>
        <v>0</v>
      </c>
      <c r="E91" s="3">
        <f t="shared" si="13"/>
        <v>0</v>
      </c>
      <c r="F91" s="3">
        <f t="shared" si="13"/>
        <v>0</v>
      </c>
      <c r="G91" s="3">
        <f t="shared" si="13"/>
        <v>0</v>
      </c>
      <c r="H91" s="18"/>
      <c r="I91" s="19"/>
    </row>
    <row r="92" spans="1:9" ht="15">
      <c r="A92" s="23"/>
      <c r="B92" s="33"/>
      <c r="C92" s="8" t="s">
        <v>31</v>
      </c>
      <c r="D92" s="3">
        <f>SUM(E92:G92)</f>
        <v>92158.1</v>
      </c>
      <c r="E92" s="3">
        <f>E97+E113</f>
        <v>29193.1</v>
      </c>
      <c r="F92" s="3">
        <f>F97+F113</f>
        <v>33039.9</v>
      </c>
      <c r="G92" s="3">
        <f>G97+G113</f>
        <v>29925.1</v>
      </c>
      <c r="H92" s="18"/>
      <c r="I92" s="19"/>
    </row>
    <row r="93" spans="1:9" ht="15">
      <c r="A93" s="23"/>
      <c r="B93" s="33"/>
      <c r="C93" s="8" t="s">
        <v>30</v>
      </c>
      <c r="D93" s="3">
        <f aca="true" t="shared" si="14" ref="D93:D162">SUM(E93:G93)</f>
        <v>0</v>
      </c>
      <c r="E93" s="3">
        <f>E103+E108+E119+E124+E129</f>
        <v>0</v>
      </c>
      <c r="F93" s="3">
        <f>F103+F108+F119+F124+F129</f>
        <v>0</v>
      </c>
      <c r="G93" s="3">
        <f>G103+G108+G119+G124+G129</f>
        <v>0</v>
      </c>
      <c r="H93" s="18"/>
      <c r="I93" s="19"/>
    </row>
    <row r="94" spans="1:9" ht="15">
      <c r="A94" s="23"/>
      <c r="B94" s="33" t="s">
        <v>51</v>
      </c>
      <c r="C94" s="8" t="s">
        <v>72</v>
      </c>
      <c r="D94" s="3">
        <f t="shared" si="14"/>
        <v>181317.30000000002</v>
      </c>
      <c r="E94" s="3">
        <f>SUM(E95:E98)</f>
        <v>164969.80000000002</v>
      </c>
      <c r="F94" s="3">
        <f>SUM(F95:F98)</f>
        <v>10186.2</v>
      </c>
      <c r="G94" s="3">
        <f>SUM(G95:G98)</f>
        <v>6161.3</v>
      </c>
      <c r="H94" s="18"/>
      <c r="I94" s="19"/>
    </row>
    <row r="95" spans="1:9" ht="15">
      <c r="A95" s="23"/>
      <c r="B95" s="33"/>
      <c r="C95" s="8" t="s">
        <v>28</v>
      </c>
      <c r="D95" s="3">
        <f t="shared" si="14"/>
        <v>150803.1</v>
      </c>
      <c r="E95" s="3">
        <f aca="true" t="shared" si="15" ref="E95:G98">E100+E105</f>
        <v>150803.1</v>
      </c>
      <c r="F95" s="3">
        <f t="shared" si="15"/>
        <v>0</v>
      </c>
      <c r="G95" s="3">
        <f t="shared" si="15"/>
        <v>0</v>
      </c>
      <c r="H95" s="18"/>
      <c r="I95" s="19"/>
    </row>
    <row r="96" spans="1:9" ht="15">
      <c r="A96" s="23"/>
      <c r="B96" s="33"/>
      <c r="C96" s="8" t="s">
        <v>29</v>
      </c>
      <c r="D96" s="3">
        <f t="shared" si="14"/>
        <v>0</v>
      </c>
      <c r="E96" s="3">
        <f t="shared" si="15"/>
        <v>0</v>
      </c>
      <c r="F96" s="3">
        <f t="shared" si="15"/>
        <v>0</v>
      </c>
      <c r="G96" s="3">
        <f t="shared" si="15"/>
        <v>0</v>
      </c>
      <c r="H96" s="18"/>
      <c r="I96" s="19"/>
    </row>
    <row r="97" spans="1:9" ht="15">
      <c r="A97" s="23"/>
      <c r="B97" s="33"/>
      <c r="C97" s="8" t="s">
        <v>31</v>
      </c>
      <c r="D97" s="3">
        <f t="shared" si="14"/>
        <v>30514.2</v>
      </c>
      <c r="E97" s="3">
        <f>E102+E107+E133</f>
        <v>14166.7</v>
      </c>
      <c r="F97" s="3">
        <f>F102+F107+F133</f>
        <v>10186.2</v>
      </c>
      <c r="G97" s="3">
        <f>G102+G107+G133</f>
        <v>6161.3</v>
      </c>
      <c r="H97" s="18"/>
      <c r="I97" s="19"/>
    </row>
    <row r="98" spans="1:9" ht="15">
      <c r="A98" s="23"/>
      <c r="B98" s="33"/>
      <c r="C98" s="8" t="s">
        <v>30</v>
      </c>
      <c r="D98" s="3">
        <f t="shared" si="14"/>
        <v>0</v>
      </c>
      <c r="E98" s="3">
        <f t="shared" si="15"/>
        <v>0</v>
      </c>
      <c r="F98" s="3">
        <f t="shared" si="15"/>
        <v>0</v>
      </c>
      <c r="G98" s="3">
        <f t="shared" si="15"/>
        <v>0</v>
      </c>
      <c r="H98" s="18"/>
      <c r="I98" s="19"/>
    </row>
    <row r="99" spans="1:9" ht="15">
      <c r="A99" s="23" t="s">
        <v>91</v>
      </c>
      <c r="B99" s="33" t="s">
        <v>88</v>
      </c>
      <c r="C99" s="8" t="s">
        <v>72</v>
      </c>
      <c r="D99" s="3">
        <f t="shared" si="14"/>
        <v>166239.1</v>
      </c>
      <c r="E99" s="3">
        <f>SUM(E100:E103)</f>
        <v>159728.5</v>
      </c>
      <c r="F99" s="3">
        <f>SUM(F100:F103)</f>
        <v>5354.4</v>
      </c>
      <c r="G99" s="3">
        <f>SUM(G100:G103)</f>
        <v>1156.2</v>
      </c>
      <c r="H99" s="18"/>
      <c r="I99" s="19"/>
    </row>
    <row r="100" spans="1:9" ht="15">
      <c r="A100" s="23"/>
      <c r="B100" s="33"/>
      <c r="C100" s="8" t="s">
        <v>28</v>
      </c>
      <c r="D100" s="3">
        <f t="shared" si="14"/>
        <v>150803.1</v>
      </c>
      <c r="E100" s="3">
        <f>0+150803.1</f>
        <v>150803.1</v>
      </c>
      <c r="F100" s="3">
        <v>0</v>
      </c>
      <c r="G100" s="3">
        <v>0</v>
      </c>
      <c r="H100" s="18"/>
      <c r="I100" s="19"/>
    </row>
    <row r="101" spans="1:9" ht="15">
      <c r="A101" s="23"/>
      <c r="B101" s="33"/>
      <c r="C101" s="8" t="s">
        <v>29</v>
      </c>
      <c r="D101" s="3">
        <f t="shared" si="14"/>
        <v>0</v>
      </c>
      <c r="E101" s="3">
        <v>0</v>
      </c>
      <c r="F101" s="3">
        <v>0</v>
      </c>
      <c r="G101" s="3">
        <v>0</v>
      </c>
      <c r="H101" s="18"/>
      <c r="I101" s="19"/>
    </row>
    <row r="102" spans="1:9" ht="15">
      <c r="A102" s="23"/>
      <c r="B102" s="33"/>
      <c r="C102" s="8" t="s">
        <v>31</v>
      </c>
      <c r="D102" s="3">
        <f t="shared" si="14"/>
        <v>15436</v>
      </c>
      <c r="E102" s="3">
        <f>'Приложение 2'!E59</f>
        <v>8925.4</v>
      </c>
      <c r="F102" s="3">
        <f>'Приложение 2'!F59</f>
        <v>5354.4</v>
      </c>
      <c r="G102" s="3">
        <f>'Приложение 2'!G59</f>
        <v>1156.2</v>
      </c>
      <c r="H102" s="18"/>
      <c r="I102" s="19"/>
    </row>
    <row r="103" spans="1:9" ht="15">
      <c r="A103" s="23"/>
      <c r="B103" s="33"/>
      <c r="C103" s="8" t="s">
        <v>30</v>
      </c>
      <c r="D103" s="3">
        <f t="shared" si="14"/>
        <v>0</v>
      </c>
      <c r="E103" s="3">
        <v>0</v>
      </c>
      <c r="F103" s="3">
        <v>0</v>
      </c>
      <c r="G103" s="3">
        <v>0</v>
      </c>
      <c r="H103" s="18"/>
      <c r="I103" s="19"/>
    </row>
    <row r="104" spans="1:9" ht="15">
      <c r="A104" s="23" t="s">
        <v>12</v>
      </c>
      <c r="B104" s="33" t="s">
        <v>68</v>
      </c>
      <c r="C104" s="8" t="s">
        <v>72</v>
      </c>
      <c r="D104" s="3">
        <f t="shared" si="14"/>
        <v>1500</v>
      </c>
      <c r="E104" s="3">
        <f>SUM(E105:E108)</f>
        <v>500</v>
      </c>
      <c r="F104" s="3">
        <f>SUM(F105:F108)</f>
        <v>500</v>
      </c>
      <c r="G104" s="3">
        <f>SUM(G105:G108)</f>
        <v>500</v>
      </c>
      <c r="H104" s="18"/>
      <c r="I104" s="19"/>
    </row>
    <row r="105" spans="1:9" ht="15">
      <c r="A105" s="23"/>
      <c r="B105" s="33"/>
      <c r="C105" s="8" t="s">
        <v>28</v>
      </c>
      <c r="D105" s="3">
        <f t="shared" si="14"/>
        <v>0</v>
      </c>
      <c r="E105" s="3">
        <v>0</v>
      </c>
      <c r="F105" s="3">
        <v>0</v>
      </c>
      <c r="G105" s="3">
        <v>0</v>
      </c>
      <c r="H105" s="18"/>
      <c r="I105" s="19"/>
    </row>
    <row r="106" spans="1:9" ht="15">
      <c r="A106" s="23"/>
      <c r="B106" s="33"/>
      <c r="C106" s="8" t="s">
        <v>29</v>
      </c>
      <c r="D106" s="3">
        <f t="shared" si="14"/>
        <v>0</v>
      </c>
      <c r="E106" s="3">
        <v>0</v>
      </c>
      <c r="F106" s="3">
        <v>0</v>
      </c>
      <c r="G106" s="3">
        <v>0</v>
      </c>
      <c r="H106" s="18"/>
      <c r="I106" s="19"/>
    </row>
    <row r="107" spans="1:9" ht="15">
      <c r="A107" s="23"/>
      <c r="B107" s="33"/>
      <c r="C107" s="8" t="s">
        <v>31</v>
      </c>
      <c r="D107" s="3">
        <f t="shared" si="14"/>
        <v>1500</v>
      </c>
      <c r="E107" s="3">
        <f>'Приложение 2'!E62</f>
        <v>500</v>
      </c>
      <c r="F107" s="3">
        <f>'Приложение 2'!F62</f>
        <v>500</v>
      </c>
      <c r="G107" s="3">
        <f>'Приложение 2'!G62</f>
        <v>500</v>
      </c>
      <c r="H107" s="18"/>
      <c r="I107" s="19"/>
    </row>
    <row r="108" spans="1:9" ht="15">
      <c r="A108" s="23"/>
      <c r="B108" s="33"/>
      <c r="C108" s="8" t="s">
        <v>30</v>
      </c>
      <c r="D108" s="3">
        <f t="shared" si="14"/>
        <v>0</v>
      </c>
      <c r="E108" s="3">
        <v>0</v>
      </c>
      <c r="F108" s="3">
        <v>0</v>
      </c>
      <c r="G108" s="3">
        <v>0</v>
      </c>
      <c r="H108" s="18"/>
      <c r="I108" s="19"/>
    </row>
    <row r="109" spans="1:9" ht="15">
      <c r="A109" s="7">
        <v>1</v>
      </c>
      <c r="B109" s="7">
        <v>2</v>
      </c>
      <c r="C109" s="7">
        <v>3</v>
      </c>
      <c r="D109" s="7">
        <v>4</v>
      </c>
      <c r="E109" s="7">
        <v>5</v>
      </c>
      <c r="F109" s="7">
        <v>6</v>
      </c>
      <c r="G109" s="7">
        <v>7</v>
      </c>
      <c r="H109" s="18"/>
      <c r="I109" s="19"/>
    </row>
    <row r="110" spans="1:9" ht="15.75" customHeight="1">
      <c r="A110" s="23"/>
      <c r="B110" s="33" t="s">
        <v>13</v>
      </c>
      <c r="C110" s="8" t="s">
        <v>72</v>
      </c>
      <c r="D110" s="3">
        <f t="shared" si="14"/>
        <v>61643.899999999994</v>
      </c>
      <c r="E110" s="3">
        <f>SUM(E111:E114)</f>
        <v>15026.4</v>
      </c>
      <c r="F110" s="3">
        <f>SUM(F111:F114)</f>
        <v>22853.7</v>
      </c>
      <c r="G110" s="3">
        <f>SUM(G111:G114)</f>
        <v>23763.8</v>
      </c>
      <c r="H110" s="18"/>
      <c r="I110" s="19"/>
    </row>
    <row r="111" spans="1:9" ht="15">
      <c r="A111" s="23"/>
      <c r="B111" s="33"/>
      <c r="C111" s="8" t="s">
        <v>28</v>
      </c>
      <c r="D111" s="3">
        <f t="shared" si="14"/>
        <v>0</v>
      </c>
      <c r="E111" s="3">
        <f aca="true" t="shared" si="16" ref="E111:G114">E116+E121+E126</f>
        <v>0</v>
      </c>
      <c r="F111" s="3">
        <f t="shared" si="16"/>
        <v>0</v>
      </c>
      <c r="G111" s="3">
        <f t="shared" si="16"/>
        <v>0</v>
      </c>
      <c r="H111" s="18"/>
      <c r="I111" s="19"/>
    </row>
    <row r="112" spans="1:9" ht="15">
      <c r="A112" s="23"/>
      <c r="B112" s="33"/>
      <c r="C112" s="8" t="s">
        <v>29</v>
      </c>
      <c r="D112" s="3">
        <f t="shared" si="14"/>
        <v>0</v>
      </c>
      <c r="E112" s="3">
        <f t="shared" si="16"/>
        <v>0</v>
      </c>
      <c r="F112" s="3">
        <f t="shared" si="16"/>
        <v>0</v>
      </c>
      <c r="G112" s="3">
        <f t="shared" si="16"/>
        <v>0</v>
      </c>
      <c r="H112" s="18"/>
      <c r="I112" s="19"/>
    </row>
    <row r="113" spans="1:9" ht="15">
      <c r="A113" s="23"/>
      <c r="B113" s="33"/>
      <c r="C113" s="8" t="s">
        <v>31</v>
      </c>
      <c r="D113" s="3">
        <f t="shared" si="14"/>
        <v>61643.899999999994</v>
      </c>
      <c r="E113" s="3">
        <f>E118+E123+E128</f>
        <v>15026.4</v>
      </c>
      <c r="F113" s="3">
        <f t="shared" si="16"/>
        <v>22853.7</v>
      </c>
      <c r="G113" s="3">
        <f t="shared" si="16"/>
        <v>23763.8</v>
      </c>
      <c r="H113" s="18"/>
      <c r="I113" s="19"/>
    </row>
    <row r="114" spans="1:9" ht="15">
      <c r="A114" s="23"/>
      <c r="B114" s="33"/>
      <c r="C114" s="8" t="s">
        <v>30</v>
      </c>
      <c r="D114" s="3">
        <f t="shared" si="14"/>
        <v>0</v>
      </c>
      <c r="E114" s="3">
        <f t="shared" si="16"/>
        <v>0</v>
      </c>
      <c r="F114" s="3">
        <f t="shared" si="16"/>
        <v>0</v>
      </c>
      <c r="G114" s="3">
        <f t="shared" si="16"/>
        <v>0</v>
      </c>
      <c r="H114" s="18"/>
      <c r="I114" s="19"/>
    </row>
    <row r="115" spans="1:9" ht="15.75" customHeight="1">
      <c r="A115" s="24" t="s">
        <v>92</v>
      </c>
      <c r="B115" s="33" t="s">
        <v>85</v>
      </c>
      <c r="C115" s="8" t="s">
        <v>72</v>
      </c>
      <c r="D115" s="3">
        <f t="shared" si="14"/>
        <v>61293.899999999994</v>
      </c>
      <c r="E115" s="3">
        <f>SUM(E116:E119)</f>
        <v>14876.4</v>
      </c>
      <c r="F115" s="3">
        <f>SUM(F116:F119)</f>
        <v>22753.7</v>
      </c>
      <c r="G115" s="3">
        <f>SUM(G116:G119)</f>
        <v>23663.8</v>
      </c>
      <c r="H115" s="18"/>
      <c r="I115" s="19"/>
    </row>
    <row r="116" spans="1:9" ht="15">
      <c r="A116" s="25"/>
      <c r="B116" s="33"/>
      <c r="C116" s="8" t="s">
        <v>28</v>
      </c>
      <c r="D116" s="3">
        <f t="shared" si="14"/>
        <v>0</v>
      </c>
      <c r="E116" s="3">
        <v>0</v>
      </c>
      <c r="F116" s="3">
        <v>0</v>
      </c>
      <c r="G116" s="3">
        <v>0</v>
      </c>
      <c r="H116" s="18"/>
      <c r="I116" s="19"/>
    </row>
    <row r="117" spans="1:9" ht="15">
      <c r="A117" s="25"/>
      <c r="B117" s="33"/>
      <c r="C117" s="8" t="s">
        <v>29</v>
      </c>
      <c r="D117" s="3">
        <f t="shared" si="14"/>
        <v>0</v>
      </c>
      <c r="E117" s="3">
        <v>0</v>
      </c>
      <c r="F117" s="3">
        <v>0</v>
      </c>
      <c r="G117" s="3">
        <v>0</v>
      </c>
      <c r="H117" s="18"/>
      <c r="I117" s="19"/>
    </row>
    <row r="118" spans="1:9" ht="15">
      <c r="A118" s="25"/>
      <c r="B118" s="33"/>
      <c r="C118" s="8" t="s">
        <v>32</v>
      </c>
      <c r="D118" s="3">
        <f t="shared" si="14"/>
        <v>61293.899999999994</v>
      </c>
      <c r="E118" s="3">
        <f>'Приложение 2'!E68</f>
        <v>14876.4</v>
      </c>
      <c r="F118" s="3">
        <f>'Приложение 2'!F68</f>
        <v>22753.7</v>
      </c>
      <c r="G118" s="3">
        <f>'Приложение 2'!G68</f>
        <v>23663.8</v>
      </c>
      <c r="H118" s="18"/>
      <c r="I118" s="19"/>
    </row>
    <row r="119" spans="1:9" ht="37.5" customHeight="1">
      <c r="A119" s="25"/>
      <c r="B119" s="33"/>
      <c r="C119" s="6" t="s">
        <v>30</v>
      </c>
      <c r="D119" s="3">
        <f t="shared" si="14"/>
        <v>0</v>
      </c>
      <c r="E119" s="3">
        <v>0</v>
      </c>
      <c r="F119" s="3">
        <v>0</v>
      </c>
      <c r="G119" s="3">
        <v>0</v>
      </c>
      <c r="H119" s="18"/>
      <c r="I119" s="19"/>
    </row>
    <row r="120" spans="1:9" ht="15.75" customHeight="1">
      <c r="A120" s="23" t="s">
        <v>52</v>
      </c>
      <c r="B120" s="33" t="s">
        <v>14</v>
      </c>
      <c r="C120" s="8" t="s">
        <v>72</v>
      </c>
      <c r="D120" s="3">
        <f t="shared" si="14"/>
        <v>300</v>
      </c>
      <c r="E120" s="3">
        <f>SUM(E121:E124)</f>
        <v>100</v>
      </c>
      <c r="F120" s="3">
        <f>SUM(F121:F124)</f>
        <v>100</v>
      </c>
      <c r="G120" s="3">
        <f>SUM(G121:G124)</f>
        <v>100</v>
      </c>
      <c r="H120" s="18"/>
      <c r="I120" s="19"/>
    </row>
    <row r="121" spans="1:9" ht="15">
      <c r="A121" s="23"/>
      <c r="B121" s="33"/>
      <c r="C121" s="8" t="s">
        <v>28</v>
      </c>
      <c r="D121" s="3">
        <f t="shared" si="14"/>
        <v>0</v>
      </c>
      <c r="E121" s="3">
        <v>0</v>
      </c>
      <c r="F121" s="3">
        <v>0</v>
      </c>
      <c r="G121" s="3">
        <v>0</v>
      </c>
      <c r="H121" s="18"/>
      <c r="I121" s="19"/>
    </row>
    <row r="122" spans="1:9" ht="15">
      <c r="A122" s="23"/>
      <c r="B122" s="33"/>
      <c r="C122" s="8" t="s">
        <v>29</v>
      </c>
      <c r="D122" s="3">
        <f t="shared" si="14"/>
        <v>0</v>
      </c>
      <c r="E122" s="3">
        <v>0</v>
      </c>
      <c r="F122" s="3">
        <v>0</v>
      </c>
      <c r="G122" s="3">
        <v>0</v>
      </c>
      <c r="H122" s="18"/>
      <c r="I122" s="19"/>
    </row>
    <row r="123" spans="1:9" ht="15">
      <c r="A123" s="23"/>
      <c r="B123" s="33"/>
      <c r="C123" s="8" t="s">
        <v>31</v>
      </c>
      <c r="D123" s="3">
        <f t="shared" si="14"/>
        <v>300</v>
      </c>
      <c r="E123" s="3">
        <f>'Приложение 2'!E71</f>
        <v>100</v>
      </c>
      <c r="F123" s="3">
        <f>'Приложение 2'!F71</f>
        <v>100</v>
      </c>
      <c r="G123" s="3">
        <f>'Приложение 2'!G71</f>
        <v>100</v>
      </c>
      <c r="H123" s="18"/>
      <c r="I123" s="19"/>
    </row>
    <row r="124" spans="1:9" ht="15">
      <c r="A124" s="23"/>
      <c r="B124" s="33"/>
      <c r="C124" s="8" t="s">
        <v>30</v>
      </c>
      <c r="D124" s="3">
        <f t="shared" si="14"/>
        <v>0</v>
      </c>
      <c r="E124" s="3">
        <v>0</v>
      </c>
      <c r="F124" s="3">
        <v>0</v>
      </c>
      <c r="G124" s="3">
        <v>0</v>
      </c>
      <c r="H124" s="18"/>
      <c r="I124" s="19"/>
    </row>
    <row r="125" spans="1:9" ht="15.75" customHeight="1">
      <c r="A125" s="23" t="s">
        <v>53</v>
      </c>
      <c r="B125" s="33" t="s">
        <v>69</v>
      </c>
      <c r="C125" s="8" t="s">
        <v>72</v>
      </c>
      <c r="D125" s="3">
        <f t="shared" si="14"/>
        <v>50</v>
      </c>
      <c r="E125" s="3">
        <f>SUM(E126:E129)</f>
        <v>50</v>
      </c>
      <c r="F125" s="3">
        <f>SUM(F126:F129)</f>
        <v>0</v>
      </c>
      <c r="G125" s="3">
        <f>SUM(G126:G129)</f>
        <v>0</v>
      </c>
      <c r="H125" s="18"/>
      <c r="I125" s="19"/>
    </row>
    <row r="126" spans="1:9" ht="15">
      <c r="A126" s="23"/>
      <c r="B126" s="33"/>
      <c r="C126" s="8" t="s">
        <v>28</v>
      </c>
      <c r="D126" s="3">
        <f t="shared" si="14"/>
        <v>0</v>
      </c>
      <c r="E126" s="3">
        <v>0</v>
      </c>
      <c r="F126" s="3">
        <v>0</v>
      </c>
      <c r="G126" s="3">
        <v>0</v>
      </c>
      <c r="H126" s="18"/>
      <c r="I126" s="19"/>
    </row>
    <row r="127" spans="1:9" ht="15">
      <c r="A127" s="23"/>
      <c r="B127" s="33"/>
      <c r="C127" s="8" t="s">
        <v>29</v>
      </c>
      <c r="D127" s="3">
        <f t="shared" si="14"/>
        <v>0</v>
      </c>
      <c r="E127" s="3">
        <v>0</v>
      </c>
      <c r="F127" s="3">
        <v>0</v>
      </c>
      <c r="G127" s="3">
        <v>0</v>
      </c>
      <c r="H127" s="18"/>
      <c r="I127" s="19"/>
    </row>
    <row r="128" spans="1:9" ht="15">
      <c r="A128" s="23"/>
      <c r="B128" s="33"/>
      <c r="C128" s="8" t="s">
        <v>31</v>
      </c>
      <c r="D128" s="3">
        <f t="shared" si="14"/>
        <v>50</v>
      </c>
      <c r="E128" s="3">
        <f>'Приложение 2'!E75</f>
        <v>50</v>
      </c>
      <c r="F128" s="3">
        <f>'Приложение 2'!F75</f>
        <v>0</v>
      </c>
      <c r="G128" s="3">
        <f>'Приложение 2'!G75</f>
        <v>0</v>
      </c>
      <c r="H128" s="18"/>
      <c r="I128" s="19"/>
    </row>
    <row r="129" spans="1:9" ht="15">
      <c r="A129" s="23"/>
      <c r="B129" s="33"/>
      <c r="C129" s="8" t="s">
        <v>30</v>
      </c>
      <c r="D129" s="3">
        <f t="shared" si="14"/>
        <v>0</v>
      </c>
      <c r="E129" s="3">
        <v>0</v>
      </c>
      <c r="F129" s="3">
        <v>0</v>
      </c>
      <c r="G129" s="3">
        <v>0</v>
      </c>
      <c r="H129" s="18"/>
      <c r="I129" s="19"/>
    </row>
    <row r="130" spans="1:9" ht="15.75" customHeight="1">
      <c r="A130" s="23" t="s">
        <v>93</v>
      </c>
      <c r="B130" s="33" t="s">
        <v>90</v>
      </c>
      <c r="C130" s="8" t="s">
        <v>72</v>
      </c>
      <c r="D130" s="3">
        <f>SUM(E130:G130)</f>
        <v>13578.2</v>
      </c>
      <c r="E130" s="3">
        <f>SUM(E131:E134)</f>
        <v>4741.3</v>
      </c>
      <c r="F130" s="3">
        <f>SUM(F131:F134)</f>
        <v>4331.8</v>
      </c>
      <c r="G130" s="3">
        <f>SUM(G131:G134)</f>
        <v>4505.1</v>
      </c>
      <c r="H130" s="18"/>
      <c r="I130" s="19"/>
    </row>
    <row r="131" spans="1:9" ht="15">
      <c r="A131" s="23"/>
      <c r="B131" s="33"/>
      <c r="C131" s="8" t="s">
        <v>28</v>
      </c>
      <c r="D131" s="3">
        <f>SUM(E131:G131)</f>
        <v>0</v>
      </c>
      <c r="E131" s="3">
        <v>0</v>
      </c>
      <c r="F131" s="3">
        <v>0</v>
      </c>
      <c r="G131" s="3">
        <v>0</v>
      </c>
      <c r="H131" s="18"/>
      <c r="I131" s="19"/>
    </row>
    <row r="132" spans="1:9" ht="15">
      <c r="A132" s="23"/>
      <c r="B132" s="33"/>
      <c r="C132" s="8" t="s">
        <v>29</v>
      </c>
      <c r="D132" s="3">
        <f>SUM(E132:G132)</f>
        <v>0</v>
      </c>
      <c r="E132" s="3">
        <v>0</v>
      </c>
      <c r="F132" s="3">
        <v>0</v>
      </c>
      <c r="G132" s="3">
        <v>0</v>
      </c>
      <c r="H132" s="18"/>
      <c r="I132" s="19"/>
    </row>
    <row r="133" spans="1:9" ht="15">
      <c r="A133" s="23"/>
      <c r="B133" s="33"/>
      <c r="C133" s="8" t="s">
        <v>31</v>
      </c>
      <c r="D133" s="3">
        <f>SUM(E133:G133)</f>
        <v>13578.2</v>
      </c>
      <c r="E133" s="3">
        <f>'Приложение 2'!E78</f>
        <v>4741.3</v>
      </c>
      <c r="F133" s="3">
        <f>'Приложение 2'!F78</f>
        <v>4331.8</v>
      </c>
      <c r="G133" s="3">
        <f>'Приложение 2'!G78</f>
        <v>4505.1</v>
      </c>
      <c r="H133" s="18"/>
      <c r="I133" s="19"/>
    </row>
    <row r="134" spans="1:9" ht="15">
      <c r="A134" s="23"/>
      <c r="B134" s="33"/>
      <c r="C134" s="8" t="s">
        <v>30</v>
      </c>
      <c r="D134" s="3">
        <f>SUM(E134:G134)</f>
        <v>0</v>
      </c>
      <c r="E134" s="3">
        <v>0</v>
      </c>
      <c r="F134" s="3">
        <v>0</v>
      </c>
      <c r="G134" s="3">
        <v>0</v>
      </c>
      <c r="H134" s="18"/>
      <c r="I134" s="19"/>
    </row>
    <row r="135" spans="1:9" ht="15">
      <c r="A135" s="7">
        <v>1</v>
      </c>
      <c r="B135" s="7">
        <v>2</v>
      </c>
      <c r="C135" s="7">
        <v>3</v>
      </c>
      <c r="D135" s="7">
        <v>4</v>
      </c>
      <c r="E135" s="7">
        <v>5</v>
      </c>
      <c r="F135" s="7">
        <v>6</v>
      </c>
      <c r="G135" s="7">
        <v>7</v>
      </c>
      <c r="H135" s="18"/>
      <c r="I135" s="19"/>
    </row>
    <row r="136" spans="1:9" ht="15.75" customHeight="1">
      <c r="A136" s="23" t="s">
        <v>15</v>
      </c>
      <c r="B136" s="33" t="s">
        <v>16</v>
      </c>
      <c r="C136" s="8" t="s">
        <v>72</v>
      </c>
      <c r="D136" s="3">
        <f>SUM(E136:G136)</f>
        <v>26973.9</v>
      </c>
      <c r="E136" s="3">
        <f>E137+E138+E139+E140</f>
        <v>9273.9</v>
      </c>
      <c r="F136" s="3">
        <f>F137+F138+F139+F140</f>
        <v>8850</v>
      </c>
      <c r="G136" s="3">
        <f>G137+G138+G139+G140</f>
        <v>8850</v>
      </c>
      <c r="H136" s="18"/>
      <c r="I136" s="19"/>
    </row>
    <row r="137" spans="1:9" ht="15">
      <c r="A137" s="23"/>
      <c r="B137" s="33"/>
      <c r="C137" s="8" t="s">
        <v>28</v>
      </c>
      <c r="D137" s="3">
        <f t="shared" si="14"/>
        <v>0</v>
      </c>
      <c r="E137" s="3">
        <f aca="true" t="shared" si="17" ref="E137:G140">E142+E188</f>
        <v>0</v>
      </c>
      <c r="F137" s="3">
        <f t="shared" si="17"/>
        <v>0</v>
      </c>
      <c r="G137" s="3">
        <f t="shared" si="17"/>
        <v>0</v>
      </c>
      <c r="H137" s="18"/>
      <c r="I137" s="19"/>
    </row>
    <row r="138" spans="1:9" ht="15">
      <c r="A138" s="23"/>
      <c r="B138" s="33"/>
      <c r="C138" s="8" t="s">
        <v>29</v>
      </c>
      <c r="D138" s="3">
        <f t="shared" si="14"/>
        <v>0</v>
      </c>
      <c r="E138" s="3">
        <f t="shared" si="17"/>
        <v>0</v>
      </c>
      <c r="F138" s="3">
        <f t="shared" si="17"/>
        <v>0</v>
      </c>
      <c r="G138" s="3">
        <f t="shared" si="17"/>
        <v>0</v>
      </c>
      <c r="H138" s="18"/>
      <c r="I138" s="19"/>
    </row>
    <row r="139" spans="1:9" ht="15">
      <c r="A139" s="23"/>
      <c r="B139" s="33"/>
      <c r="C139" s="8" t="s">
        <v>31</v>
      </c>
      <c r="D139" s="3">
        <f>SUM(E139:G139)</f>
        <v>26973.9</v>
      </c>
      <c r="E139" s="3">
        <f t="shared" si="17"/>
        <v>9273.9</v>
      </c>
      <c r="F139" s="3">
        <f t="shared" si="17"/>
        <v>8850</v>
      </c>
      <c r="G139" s="3">
        <f t="shared" si="17"/>
        <v>8850</v>
      </c>
      <c r="H139" s="18"/>
      <c r="I139" s="19"/>
    </row>
    <row r="140" spans="1:9" ht="15">
      <c r="A140" s="23"/>
      <c r="B140" s="33"/>
      <c r="C140" s="8" t="s">
        <v>30</v>
      </c>
      <c r="D140" s="3">
        <f t="shared" si="14"/>
        <v>0</v>
      </c>
      <c r="E140" s="3">
        <f t="shared" si="17"/>
        <v>0</v>
      </c>
      <c r="F140" s="3">
        <f t="shared" si="17"/>
        <v>0</v>
      </c>
      <c r="G140" s="3">
        <f t="shared" si="17"/>
        <v>0</v>
      </c>
      <c r="H140" s="18"/>
      <c r="I140" s="19"/>
    </row>
    <row r="141" spans="1:9" ht="15.75" customHeight="1">
      <c r="A141" s="23"/>
      <c r="B141" s="33" t="s">
        <v>54</v>
      </c>
      <c r="C141" s="8" t="s">
        <v>72</v>
      </c>
      <c r="D141" s="3">
        <f t="shared" si="14"/>
        <v>11523.9</v>
      </c>
      <c r="E141" s="3">
        <f>E142+E143+E144+E145</f>
        <v>4123.9</v>
      </c>
      <c r="F141" s="3">
        <f>F142+F143+F144+F145</f>
        <v>3700</v>
      </c>
      <c r="G141" s="3">
        <f>G142+G143+G144+G145</f>
        <v>3700</v>
      </c>
      <c r="H141" s="18"/>
      <c r="I141" s="19"/>
    </row>
    <row r="142" spans="1:9" ht="15">
      <c r="A142" s="23"/>
      <c r="B142" s="33"/>
      <c r="C142" s="8" t="s">
        <v>28</v>
      </c>
      <c r="D142" s="3">
        <f t="shared" si="14"/>
        <v>0</v>
      </c>
      <c r="E142" s="3">
        <f aca="true" t="shared" si="18" ref="E142:G143">E147+E167+E172+E177+E182</f>
        <v>0</v>
      </c>
      <c r="F142" s="3">
        <f t="shared" si="18"/>
        <v>0</v>
      </c>
      <c r="G142" s="3">
        <f t="shared" si="18"/>
        <v>0</v>
      </c>
      <c r="H142" s="18"/>
      <c r="I142" s="19"/>
    </row>
    <row r="143" spans="1:9" ht="15">
      <c r="A143" s="23"/>
      <c r="B143" s="33"/>
      <c r="C143" s="8" t="s">
        <v>29</v>
      </c>
      <c r="D143" s="3">
        <f t="shared" si="14"/>
        <v>0</v>
      </c>
      <c r="E143" s="3">
        <f t="shared" si="18"/>
        <v>0</v>
      </c>
      <c r="F143" s="3">
        <f t="shared" si="18"/>
        <v>0</v>
      </c>
      <c r="G143" s="3">
        <f t="shared" si="18"/>
        <v>0</v>
      </c>
      <c r="H143" s="18"/>
      <c r="I143" s="19"/>
    </row>
    <row r="144" spans="1:9" ht="15">
      <c r="A144" s="23"/>
      <c r="B144" s="33"/>
      <c r="C144" s="8" t="s">
        <v>31</v>
      </c>
      <c r="D144" s="3">
        <f t="shared" si="14"/>
        <v>11523.9</v>
      </c>
      <c r="E144" s="3">
        <f aca="true" t="shared" si="19" ref="E144:G145">E149+E169+E174+E179+E184</f>
        <v>4123.9</v>
      </c>
      <c r="F144" s="3">
        <f t="shared" si="19"/>
        <v>3700</v>
      </c>
      <c r="G144" s="3">
        <f t="shared" si="19"/>
        <v>3700</v>
      </c>
      <c r="H144" s="18"/>
      <c r="I144" s="19"/>
    </row>
    <row r="145" spans="1:9" ht="15">
      <c r="A145" s="23"/>
      <c r="B145" s="33"/>
      <c r="C145" s="8" t="s">
        <v>30</v>
      </c>
      <c r="D145" s="3">
        <f t="shared" si="14"/>
        <v>0</v>
      </c>
      <c r="E145" s="3">
        <f t="shared" si="19"/>
        <v>0</v>
      </c>
      <c r="F145" s="3">
        <f t="shared" si="19"/>
        <v>0</v>
      </c>
      <c r="G145" s="3">
        <f t="shared" si="19"/>
        <v>0</v>
      </c>
      <c r="H145" s="18"/>
      <c r="I145" s="19"/>
    </row>
    <row r="146" spans="1:9" ht="15.75" customHeight="1">
      <c r="A146" s="23" t="s">
        <v>42</v>
      </c>
      <c r="B146" s="33" t="s">
        <v>17</v>
      </c>
      <c r="C146" s="8" t="s">
        <v>72</v>
      </c>
      <c r="D146" s="3">
        <f t="shared" si="14"/>
        <v>3300</v>
      </c>
      <c r="E146" s="3">
        <f>SUM(E147:E150)</f>
        <v>1100</v>
      </c>
      <c r="F146" s="3">
        <f>SUM(F147:F150)</f>
        <v>1100</v>
      </c>
      <c r="G146" s="3">
        <f>SUM(G147:G150)</f>
        <v>1100</v>
      </c>
      <c r="H146" s="18"/>
      <c r="I146" s="19"/>
    </row>
    <row r="147" spans="1:9" ht="15">
      <c r="A147" s="23"/>
      <c r="B147" s="33"/>
      <c r="C147" s="8" t="s">
        <v>28</v>
      </c>
      <c r="D147" s="3">
        <f t="shared" si="14"/>
        <v>0</v>
      </c>
      <c r="E147" s="3">
        <v>0</v>
      </c>
      <c r="F147" s="3">
        <v>0</v>
      </c>
      <c r="G147" s="3">
        <v>0</v>
      </c>
      <c r="H147" s="18"/>
      <c r="I147" s="19"/>
    </row>
    <row r="148" spans="1:9" ht="15">
      <c r="A148" s="23"/>
      <c r="B148" s="33"/>
      <c r="C148" s="8" t="s">
        <v>29</v>
      </c>
      <c r="D148" s="3">
        <f t="shared" si="14"/>
        <v>0</v>
      </c>
      <c r="E148" s="3">
        <v>0</v>
      </c>
      <c r="F148" s="3">
        <v>0</v>
      </c>
      <c r="G148" s="3">
        <v>0</v>
      </c>
      <c r="H148" s="18"/>
      <c r="I148" s="19"/>
    </row>
    <row r="149" spans="1:9" ht="15">
      <c r="A149" s="23"/>
      <c r="B149" s="33"/>
      <c r="C149" s="8" t="s">
        <v>32</v>
      </c>
      <c r="D149" s="3">
        <f>SUM(E149:G149)</f>
        <v>3300</v>
      </c>
      <c r="E149" s="3">
        <f>'Приложение 2'!E87</f>
        <v>1100</v>
      </c>
      <c r="F149" s="3">
        <f>'Приложение 2'!F87</f>
        <v>1100</v>
      </c>
      <c r="G149" s="3">
        <f>'Приложение 2'!G87</f>
        <v>1100</v>
      </c>
      <c r="H149" s="18"/>
      <c r="I149" s="19"/>
    </row>
    <row r="150" spans="1:9" ht="15">
      <c r="A150" s="23"/>
      <c r="B150" s="33"/>
      <c r="C150" s="8" t="s">
        <v>30</v>
      </c>
      <c r="D150" s="3">
        <f t="shared" si="14"/>
        <v>0</v>
      </c>
      <c r="E150" s="3">
        <v>0</v>
      </c>
      <c r="F150" s="3">
        <v>0</v>
      </c>
      <c r="G150" s="3">
        <v>0</v>
      </c>
      <c r="H150" s="18"/>
      <c r="I150" s="19"/>
    </row>
    <row r="151" spans="1:9" ht="15.75" customHeight="1" hidden="1">
      <c r="A151" s="23" t="s">
        <v>18</v>
      </c>
      <c r="B151" s="33" t="s">
        <v>19</v>
      </c>
      <c r="C151" s="8" t="s">
        <v>3</v>
      </c>
      <c r="D151" s="3" t="e">
        <f t="shared" si="14"/>
        <v>#REF!</v>
      </c>
      <c r="E151" s="3">
        <f>SUM(E152:E155)</f>
        <v>0</v>
      </c>
      <c r="F151" s="3" t="e">
        <f>SUM(F152:F155)</f>
        <v>#REF!</v>
      </c>
      <c r="G151" s="3" t="e">
        <f>SUM(G152:G155)</f>
        <v>#REF!</v>
      </c>
      <c r="H151" s="18"/>
      <c r="I151" s="19"/>
    </row>
    <row r="152" spans="1:9" ht="15" hidden="1">
      <c r="A152" s="23"/>
      <c r="B152" s="33"/>
      <c r="C152" s="8" t="s">
        <v>28</v>
      </c>
      <c r="D152" s="3">
        <f t="shared" si="14"/>
        <v>0</v>
      </c>
      <c r="E152" s="3">
        <v>0</v>
      </c>
      <c r="F152" s="3">
        <v>0</v>
      </c>
      <c r="G152" s="3">
        <v>0</v>
      </c>
      <c r="H152" s="18"/>
      <c r="I152" s="19"/>
    </row>
    <row r="153" spans="1:9" ht="15" hidden="1">
      <c r="A153" s="23"/>
      <c r="B153" s="33"/>
      <c r="C153" s="8" t="s">
        <v>29</v>
      </c>
      <c r="D153" s="3">
        <f t="shared" si="14"/>
        <v>0</v>
      </c>
      <c r="E153" s="3">
        <v>0</v>
      </c>
      <c r="F153" s="3">
        <v>0</v>
      </c>
      <c r="G153" s="3">
        <v>0</v>
      </c>
      <c r="H153" s="18"/>
      <c r="I153" s="19"/>
    </row>
    <row r="154" spans="1:9" ht="15" hidden="1">
      <c r="A154" s="23"/>
      <c r="B154" s="33"/>
      <c r="C154" s="8" t="s">
        <v>32</v>
      </c>
      <c r="D154" s="3" t="e">
        <f t="shared" si="14"/>
        <v>#REF!</v>
      </c>
      <c r="E154" s="3">
        <f>100-100</f>
        <v>0</v>
      </c>
      <c r="F154" s="3" t="e">
        <f>'Приложение 2'!#REF!</f>
        <v>#REF!</v>
      </c>
      <c r="G154" s="3" t="e">
        <f>'Приложение 2'!#REF!</f>
        <v>#REF!</v>
      </c>
      <c r="H154" s="18"/>
      <c r="I154" s="19"/>
    </row>
    <row r="155" spans="1:9" ht="15" hidden="1">
      <c r="A155" s="23"/>
      <c r="B155" s="33"/>
      <c r="C155" s="8" t="s">
        <v>30</v>
      </c>
      <c r="D155" s="3">
        <f t="shared" si="14"/>
        <v>0</v>
      </c>
      <c r="E155" s="3">
        <v>0</v>
      </c>
      <c r="F155" s="3">
        <v>0</v>
      </c>
      <c r="G155" s="3">
        <v>0</v>
      </c>
      <c r="H155" s="18"/>
      <c r="I155" s="19"/>
    </row>
    <row r="156" spans="1:9" ht="15.75" customHeight="1" hidden="1">
      <c r="A156" s="23" t="s">
        <v>20</v>
      </c>
      <c r="B156" s="33" t="s">
        <v>21</v>
      </c>
      <c r="C156" s="8" t="s">
        <v>3</v>
      </c>
      <c r="D156" s="3" t="e">
        <f t="shared" si="14"/>
        <v>#REF!</v>
      </c>
      <c r="E156" s="3">
        <f>SUM(E157:E160)</f>
        <v>0</v>
      </c>
      <c r="F156" s="3" t="e">
        <f>SUM(F157:F160)</f>
        <v>#REF!</v>
      </c>
      <c r="G156" s="3" t="e">
        <f>SUM(G157:G160)</f>
        <v>#REF!</v>
      </c>
      <c r="H156" s="18"/>
      <c r="I156" s="19"/>
    </row>
    <row r="157" spans="1:9" ht="15" hidden="1">
      <c r="A157" s="23"/>
      <c r="B157" s="33"/>
      <c r="C157" s="8" t="s">
        <v>28</v>
      </c>
      <c r="D157" s="3">
        <f t="shared" si="14"/>
        <v>0</v>
      </c>
      <c r="E157" s="3">
        <v>0</v>
      </c>
      <c r="F157" s="3">
        <v>0</v>
      </c>
      <c r="G157" s="3">
        <v>0</v>
      </c>
      <c r="H157" s="18"/>
      <c r="I157" s="19"/>
    </row>
    <row r="158" spans="1:9" ht="15" hidden="1">
      <c r="A158" s="23"/>
      <c r="B158" s="33"/>
      <c r="C158" s="8" t="s">
        <v>29</v>
      </c>
      <c r="D158" s="3">
        <f t="shared" si="14"/>
        <v>0</v>
      </c>
      <c r="E158" s="3">
        <v>0</v>
      </c>
      <c r="F158" s="3">
        <v>0</v>
      </c>
      <c r="G158" s="3">
        <v>0</v>
      </c>
      <c r="H158" s="18"/>
      <c r="I158" s="19"/>
    </row>
    <row r="159" spans="1:9" ht="15" hidden="1">
      <c r="A159" s="23"/>
      <c r="B159" s="33"/>
      <c r="C159" s="8" t="s">
        <v>32</v>
      </c>
      <c r="D159" s="3" t="e">
        <f t="shared" si="14"/>
        <v>#REF!</v>
      </c>
      <c r="E159" s="3">
        <f>100-100</f>
        <v>0</v>
      </c>
      <c r="F159" s="3" t="e">
        <f>'Приложение 2'!#REF!</f>
        <v>#REF!</v>
      </c>
      <c r="G159" s="3" t="e">
        <f>'Приложение 2'!#REF!</f>
        <v>#REF!</v>
      </c>
      <c r="H159" s="18"/>
      <c r="I159" s="19"/>
    </row>
    <row r="160" spans="1:9" ht="15" hidden="1">
      <c r="A160" s="23"/>
      <c r="B160" s="33"/>
      <c r="C160" s="8" t="s">
        <v>30</v>
      </c>
      <c r="D160" s="3">
        <f t="shared" si="14"/>
        <v>0</v>
      </c>
      <c r="E160" s="3">
        <v>0</v>
      </c>
      <c r="F160" s="3">
        <v>0</v>
      </c>
      <c r="G160" s="3">
        <v>0</v>
      </c>
      <c r="H160" s="18"/>
      <c r="I160" s="19"/>
    </row>
    <row r="161" spans="1:9" ht="15.75" customHeight="1" hidden="1">
      <c r="A161" s="23" t="s">
        <v>22</v>
      </c>
      <c r="B161" s="33" t="s">
        <v>23</v>
      </c>
      <c r="C161" s="8" t="s">
        <v>3</v>
      </c>
      <c r="D161" s="3" t="e">
        <f t="shared" si="14"/>
        <v>#REF!</v>
      </c>
      <c r="E161" s="3">
        <f>SUM(E162:E165)</f>
        <v>0</v>
      </c>
      <c r="F161" s="3" t="e">
        <f>SUM(F162:F165)</f>
        <v>#REF!</v>
      </c>
      <c r="G161" s="3" t="e">
        <f>SUM(G162:G165)</f>
        <v>#REF!</v>
      </c>
      <c r="H161" s="18"/>
      <c r="I161" s="19"/>
    </row>
    <row r="162" spans="1:9" ht="15" hidden="1">
      <c r="A162" s="23"/>
      <c r="B162" s="33"/>
      <c r="C162" s="8" t="s">
        <v>28</v>
      </c>
      <c r="D162" s="3">
        <f t="shared" si="14"/>
        <v>0</v>
      </c>
      <c r="E162" s="3">
        <v>0</v>
      </c>
      <c r="F162" s="3">
        <v>0</v>
      </c>
      <c r="G162" s="3">
        <v>0</v>
      </c>
      <c r="H162" s="18"/>
      <c r="I162" s="19"/>
    </row>
    <row r="163" spans="1:9" ht="15" hidden="1">
      <c r="A163" s="23"/>
      <c r="B163" s="33"/>
      <c r="C163" s="8" t="s">
        <v>29</v>
      </c>
      <c r="D163" s="3">
        <f aca="true" t="shared" si="20" ref="D163:D184">SUM(E163:G163)</f>
        <v>0</v>
      </c>
      <c r="E163" s="3">
        <v>0</v>
      </c>
      <c r="F163" s="3">
        <v>0</v>
      </c>
      <c r="G163" s="3">
        <v>0</v>
      </c>
      <c r="H163" s="18"/>
      <c r="I163" s="19"/>
    </row>
    <row r="164" spans="1:9" ht="15" hidden="1">
      <c r="A164" s="23"/>
      <c r="B164" s="33"/>
      <c r="C164" s="8" t="s">
        <v>32</v>
      </c>
      <c r="D164" s="3" t="e">
        <f t="shared" si="20"/>
        <v>#REF!</v>
      </c>
      <c r="E164" s="3">
        <f>35-35</f>
        <v>0</v>
      </c>
      <c r="F164" s="3" t="e">
        <f>'Приложение 2'!#REF!</f>
        <v>#REF!</v>
      </c>
      <c r="G164" s="3" t="e">
        <f>'Приложение 2'!#REF!</f>
        <v>#REF!</v>
      </c>
      <c r="H164" s="18"/>
      <c r="I164" s="19"/>
    </row>
    <row r="165" spans="1:9" ht="15" hidden="1">
      <c r="A165" s="23"/>
      <c r="B165" s="33"/>
      <c r="C165" s="8" t="s">
        <v>30</v>
      </c>
      <c r="D165" s="3">
        <f t="shared" si="20"/>
        <v>0</v>
      </c>
      <c r="E165" s="3">
        <v>0</v>
      </c>
      <c r="F165" s="3">
        <v>0</v>
      </c>
      <c r="G165" s="3">
        <v>0</v>
      </c>
      <c r="H165" s="18"/>
      <c r="I165" s="19"/>
    </row>
    <row r="166" spans="1:9" ht="15">
      <c r="A166" s="23" t="s">
        <v>18</v>
      </c>
      <c r="B166" s="33" t="s">
        <v>33</v>
      </c>
      <c r="C166" s="8" t="s">
        <v>72</v>
      </c>
      <c r="D166" s="3">
        <f t="shared" si="20"/>
        <v>3300</v>
      </c>
      <c r="E166" s="3">
        <f>SUM(E167:E170)</f>
        <v>1100</v>
      </c>
      <c r="F166" s="3">
        <f>SUM(F167:F170)</f>
        <v>1100</v>
      </c>
      <c r="G166" s="3">
        <f>SUM(G167:G170)</f>
        <v>1100</v>
      </c>
      <c r="H166" s="18"/>
      <c r="I166" s="19"/>
    </row>
    <row r="167" spans="1:9" ht="15">
      <c r="A167" s="23"/>
      <c r="B167" s="33"/>
      <c r="C167" s="8" t="s">
        <v>28</v>
      </c>
      <c r="D167" s="3">
        <f t="shared" si="20"/>
        <v>0</v>
      </c>
      <c r="E167" s="3">
        <v>0</v>
      </c>
      <c r="F167" s="3">
        <v>0</v>
      </c>
      <c r="G167" s="3">
        <v>0</v>
      </c>
      <c r="H167" s="18"/>
      <c r="I167" s="19"/>
    </row>
    <row r="168" spans="1:9" ht="15">
      <c r="A168" s="23"/>
      <c r="B168" s="33"/>
      <c r="C168" s="8" t="s">
        <v>29</v>
      </c>
      <c r="D168" s="3">
        <f t="shared" si="20"/>
        <v>0</v>
      </c>
      <c r="E168" s="3">
        <v>0</v>
      </c>
      <c r="F168" s="3">
        <v>0</v>
      </c>
      <c r="G168" s="3">
        <v>0</v>
      </c>
      <c r="H168" s="18"/>
      <c r="I168" s="19"/>
    </row>
    <row r="169" spans="1:9" ht="15">
      <c r="A169" s="23"/>
      <c r="B169" s="33"/>
      <c r="C169" s="8" t="s">
        <v>32</v>
      </c>
      <c r="D169" s="3">
        <f t="shared" si="20"/>
        <v>3300</v>
      </c>
      <c r="E169" s="3">
        <f>'Приложение 2'!E90</f>
        <v>1100</v>
      </c>
      <c r="F169" s="3">
        <f>'Приложение 2'!F90</f>
        <v>1100</v>
      </c>
      <c r="G169" s="3">
        <f>'Приложение 2'!G90</f>
        <v>1100</v>
      </c>
      <c r="H169" s="18"/>
      <c r="I169" s="19"/>
    </row>
    <row r="170" spans="1:9" ht="15">
      <c r="A170" s="23"/>
      <c r="B170" s="33"/>
      <c r="C170" s="8" t="s">
        <v>30</v>
      </c>
      <c r="D170" s="3">
        <f t="shared" si="20"/>
        <v>0</v>
      </c>
      <c r="E170" s="3">
        <v>0</v>
      </c>
      <c r="F170" s="3">
        <v>0</v>
      </c>
      <c r="G170" s="3">
        <v>0</v>
      </c>
      <c r="H170" s="18"/>
      <c r="I170" s="19"/>
    </row>
    <row r="171" spans="1:9" ht="15.75" customHeight="1">
      <c r="A171" s="23" t="s">
        <v>20</v>
      </c>
      <c r="B171" s="33" t="s">
        <v>24</v>
      </c>
      <c r="C171" s="8" t="s">
        <v>72</v>
      </c>
      <c r="D171" s="3">
        <f t="shared" si="20"/>
        <v>4023.9</v>
      </c>
      <c r="E171" s="3">
        <f>SUM(E172:E175)</f>
        <v>1623.9</v>
      </c>
      <c r="F171" s="3">
        <f>SUM(F172:F175)</f>
        <v>1200</v>
      </c>
      <c r="G171" s="3">
        <f>SUM(G172:G175)</f>
        <v>1200</v>
      </c>
      <c r="H171" s="18"/>
      <c r="I171" s="19"/>
    </row>
    <row r="172" spans="1:9" ht="15">
      <c r="A172" s="23"/>
      <c r="B172" s="33"/>
      <c r="C172" s="8" t="s">
        <v>28</v>
      </c>
      <c r="D172" s="3">
        <f t="shared" si="20"/>
        <v>0</v>
      </c>
      <c r="E172" s="3">
        <v>0</v>
      </c>
      <c r="F172" s="3">
        <v>0</v>
      </c>
      <c r="G172" s="3">
        <v>0</v>
      </c>
      <c r="H172" s="18"/>
      <c r="I172" s="19"/>
    </row>
    <row r="173" spans="1:9" ht="15">
      <c r="A173" s="23"/>
      <c r="B173" s="33"/>
      <c r="C173" s="8" t="s">
        <v>29</v>
      </c>
      <c r="D173" s="3">
        <f t="shared" si="20"/>
        <v>0</v>
      </c>
      <c r="E173" s="3">
        <v>0</v>
      </c>
      <c r="F173" s="3">
        <v>0</v>
      </c>
      <c r="G173" s="3">
        <v>0</v>
      </c>
      <c r="H173" s="18"/>
      <c r="I173" s="19"/>
    </row>
    <row r="174" spans="1:9" ht="15">
      <c r="A174" s="23"/>
      <c r="B174" s="33"/>
      <c r="C174" s="8" t="s">
        <v>32</v>
      </c>
      <c r="D174" s="3">
        <f t="shared" si="20"/>
        <v>4023.9</v>
      </c>
      <c r="E174" s="3">
        <f>'Приложение 2'!E93</f>
        <v>1623.9</v>
      </c>
      <c r="F174" s="3">
        <f>'Приложение 2'!F93</f>
        <v>1200</v>
      </c>
      <c r="G174" s="3">
        <f>'Приложение 2'!G93</f>
        <v>1200</v>
      </c>
      <c r="H174" s="18"/>
      <c r="I174" s="19"/>
    </row>
    <row r="175" spans="1:9" ht="15">
      <c r="A175" s="23"/>
      <c r="B175" s="33"/>
      <c r="C175" s="8" t="s">
        <v>30</v>
      </c>
      <c r="D175" s="3">
        <f t="shared" si="20"/>
        <v>0</v>
      </c>
      <c r="E175" s="3">
        <v>0</v>
      </c>
      <c r="F175" s="3">
        <v>0</v>
      </c>
      <c r="G175" s="3">
        <v>0</v>
      </c>
      <c r="H175" s="18"/>
      <c r="I175" s="19"/>
    </row>
    <row r="176" spans="1:9" ht="15.75" customHeight="1">
      <c r="A176" s="23" t="s">
        <v>22</v>
      </c>
      <c r="B176" s="33" t="s">
        <v>55</v>
      </c>
      <c r="C176" s="8" t="s">
        <v>72</v>
      </c>
      <c r="D176" s="3">
        <f t="shared" si="20"/>
        <v>150</v>
      </c>
      <c r="E176" s="3">
        <f>SUM(E177:E180)</f>
        <v>50</v>
      </c>
      <c r="F176" s="3">
        <f>SUM(F177:F180)</f>
        <v>50</v>
      </c>
      <c r="G176" s="3">
        <f>SUM(G177:G180)</f>
        <v>50</v>
      </c>
      <c r="H176" s="18"/>
      <c r="I176" s="19"/>
    </row>
    <row r="177" spans="1:9" ht="15">
      <c r="A177" s="23"/>
      <c r="B177" s="33"/>
      <c r="C177" s="8" t="s">
        <v>28</v>
      </c>
      <c r="D177" s="3">
        <f t="shared" si="20"/>
        <v>0</v>
      </c>
      <c r="E177" s="3">
        <v>0</v>
      </c>
      <c r="F177" s="3">
        <v>0</v>
      </c>
      <c r="G177" s="3">
        <v>0</v>
      </c>
      <c r="H177" s="18"/>
      <c r="I177" s="19"/>
    </row>
    <row r="178" spans="1:9" ht="15">
      <c r="A178" s="23"/>
      <c r="B178" s="33"/>
      <c r="C178" s="8" t="s">
        <v>29</v>
      </c>
      <c r="D178" s="3">
        <f t="shared" si="20"/>
        <v>0</v>
      </c>
      <c r="E178" s="3">
        <v>0</v>
      </c>
      <c r="F178" s="3">
        <v>0</v>
      </c>
      <c r="G178" s="3">
        <v>0</v>
      </c>
      <c r="H178" s="18"/>
      <c r="I178" s="19"/>
    </row>
    <row r="179" spans="1:9" ht="15">
      <c r="A179" s="23"/>
      <c r="B179" s="33"/>
      <c r="C179" s="8" t="s">
        <v>32</v>
      </c>
      <c r="D179" s="3">
        <f t="shared" si="20"/>
        <v>150</v>
      </c>
      <c r="E179" s="3">
        <f>'Приложение 2'!E96</f>
        <v>50</v>
      </c>
      <c r="F179" s="3">
        <f>'Приложение 2'!F96</f>
        <v>50</v>
      </c>
      <c r="G179" s="3">
        <f>'Приложение 2'!G96</f>
        <v>50</v>
      </c>
      <c r="H179" s="18"/>
      <c r="I179" s="19"/>
    </row>
    <row r="180" spans="1:9" ht="15">
      <c r="A180" s="23"/>
      <c r="B180" s="33"/>
      <c r="C180" s="8" t="s">
        <v>30</v>
      </c>
      <c r="D180" s="3">
        <f t="shared" si="20"/>
        <v>0</v>
      </c>
      <c r="E180" s="3">
        <v>0</v>
      </c>
      <c r="F180" s="3">
        <v>0</v>
      </c>
      <c r="G180" s="3">
        <v>0</v>
      </c>
      <c r="H180" s="18"/>
      <c r="I180" s="19"/>
    </row>
    <row r="181" spans="1:9" ht="15">
      <c r="A181" s="23" t="s">
        <v>56</v>
      </c>
      <c r="B181" s="33" t="s">
        <v>57</v>
      </c>
      <c r="C181" s="8" t="s">
        <v>72</v>
      </c>
      <c r="D181" s="3">
        <f t="shared" si="20"/>
        <v>750</v>
      </c>
      <c r="E181" s="3">
        <f>SUM(E182:E185)</f>
        <v>250</v>
      </c>
      <c r="F181" s="3">
        <f>SUM(F182:F185)</f>
        <v>250</v>
      </c>
      <c r="G181" s="3">
        <f>SUM(G182:G185)</f>
        <v>250</v>
      </c>
      <c r="H181" s="18"/>
      <c r="I181" s="19"/>
    </row>
    <row r="182" spans="1:9" ht="15">
      <c r="A182" s="23"/>
      <c r="B182" s="33"/>
      <c r="C182" s="8" t="s">
        <v>28</v>
      </c>
      <c r="D182" s="3">
        <f t="shared" si="20"/>
        <v>0</v>
      </c>
      <c r="E182" s="3">
        <v>0</v>
      </c>
      <c r="F182" s="3">
        <v>0</v>
      </c>
      <c r="G182" s="3">
        <v>0</v>
      </c>
      <c r="H182" s="18"/>
      <c r="I182" s="19"/>
    </row>
    <row r="183" spans="1:9" ht="15">
      <c r="A183" s="23"/>
      <c r="B183" s="33"/>
      <c r="C183" s="8" t="s">
        <v>29</v>
      </c>
      <c r="D183" s="3">
        <f t="shared" si="20"/>
        <v>0</v>
      </c>
      <c r="E183" s="3">
        <v>0</v>
      </c>
      <c r="F183" s="3">
        <v>0</v>
      </c>
      <c r="G183" s="3">
        <v>0</v>
      </c>
      <c r="H183" s="18"/>
      <c r="I183" s="19"/>
    </row>
    <row r="184" spans="1:9" ht="15">
      <c r="A184" s="23"/>
      <c r="B184" s="33"/>
      <c r="C184" s="8" t="s">
        <v>32</v>
      </c>
      <c r="D184" s="3">
        <f t="shared" si="20"/>
        <v>750</v>
      </c>
      <c r="E184" s="3">
        <f>'Приложение 2'!E99</f>
        <v>250</v>
      </c>
      <c r="F184" s="3">
        <f>'Приложение 2'!F99</f>
        <v>250</v>
      </c>
      <c r="G184" s="3">
        <f>'Приложение 2'!G99</f>
        <v>250</v>
      </c>
      <c r="H184" s="18"/>
      <c r="I184" s="19"/>
    </row>
    <row r="185" spans="1:9" ht="15">
      <c r="A185" s="23"/>
      <c r="B185" s="33"/>
      <c r="C185" s="8" t="s">
        <v>30</v>
      </c>
      <c r="D185" s="3">
        <f aca="true" t="shared" si="21" ref="D185:D211">SUM(E185:G185)</f>
        <v>0</v>
      </c>
      <c r="E185" s="3">
        <v>0</v>
      </c>
      <c r="F185" s="3">
        <v>0</v>
      </c>
      <c r="G185" s="3">
        <v>0</v>
      </c>
      <c r="H185" s="18"/>
      <c r="I185" s="19"/>
    </row>
    <row r="186" spans="1:9" ht="15">
      <c r="A186" s="7">
        <v>1</v>
      </c>
      <c r="B186" s="7">
        <v>2</v>
      </c>
      <c r="C186" s="7">
        <v>3</v>
      </c>
      <c r="D186" s="7">
        <v>4</v>
      </c>
      <c r="E186" s="7">
        <v>5</v>
      </c>
      <c r="F186" s="7">
        <v>6</v>
      </c>
      <c r="G186" s="7">
        <v>7</v>
      </c>
      <c r="H186" s="18"/>
      <c r="I186" s="19"/>
    </row>
    <row r="187" spans="1:9" ht="15.75" customHeight="1">
      <c r="A187" s="23"/>
      <c r="B187" s="33" t="s">
        <v>41</v>
      </c>
      <c r="C187" s="8" t="s">
        <v>72</v>
      </c>
      <c r="D187" s="3">
        <f t="shared" si="21"/>
        <v>15450</v>
      </c>
      <c r="E187" s="3">
        <f>E192+E197+E202+E207</f>
        <v>5150</v>
      </c>
      <c r="F187" s="3">
        <f>F192+F197+F202+F207</f>
        <v>5150</v>
      </c>
      <c r="G187" s="3">
        <f>G192+G197+G202+G207</f>
        <v>5150</v>
      </c>
      <c r="H187" s="18"/>
      <c r="I187" s="19"/>
    </row>
    <row r="188" spans="1:9" ht="15">
      <c r="A188" s="23"/>
      <c r="B188" s="33"/>
      <c r="C188" s="8" t="s">
        <v>28</v>
      </c>
      <c r="D188" s="3">
        <f t="shared" si="21"/>
        <v>0</v>
      </c>
      <c r="E188" s="3">
        <f aca="true" t="shared" si="22" ref="E188:G190">E193+E198+E203+E208</f>
        <v>0</v>
      </c>
      <c r="F188" s="3">
        <f t="shared" si="22"/>
        <v>0</v>
      </c>
      <c r="G188" s="3">
        <f>G193+G198+G203+G208</f>
        <v>0</v>
      </c>
      <c r="H188" s="18"/>
      <c r="I188" s="19"/>
    </row>
    <row r="189" spans="1:9" ht="15">
      <c r="A189" s="23"/>
      <c r="B189" s="33"/>
      <c r="C189" s="8" t="s">
        <v>29</v>
      </c>
      <c r="D189" s="3">
        <f t="shared" si="21"/>
        <v>0</v>
      </c>
      <c r="E189" s="3">
        <f t="shared" si="22"/>
        <v>0</v>
      </c>
      <c r="F189" s="3">
        <f t="shared" si="22"/>
        <v>0</v>
      </c>
      <c r="G189" s="3">
        <f>G194+G199+G204+G209</f>
        <v>0</v>
      </c>
      <c r="H189" s="18"/>
      <c r="I189" s="19"/>
    </row>
    <row r="190" spans="1:9" ht="15">
      <c r="A190" s="23"/>
      <c r="B190" s="33"/>
      <c r="C190" s="8" t="s">
        <v>32</v>
      </c>
      <c r="D190" s="3">
        <f>SUM(E190:G190)</f>
        <v>15450</v>
      </c>
      <c r="E190" s="3">
        <f t="shared" si="22"/>
        <v>5150</v>
      </c>
      <c r="F190" s="3">
        <f t="shared" si="22"/>
        <v>5150</v>
      </c>
      <c r="G190" s="3">
        <f t="shared" si="22"/>
        <v>5150</v>
      </c>
      <c r="H190" s="18"/>
      <c r="I190" s="19"/>
    </row>
    <row r="191" spans="1:9" ht="15">
      <c r="A191" s="23"/>
      <c r="B191" s="33"/>
      <c r="C191" s="8" t="s">
        <v>30</v>
      </c>
      <c r="D191" s="3">
        <f t="shared" si="21"/>
        <v>0</v>
      </c>
      <c r="E191" s="3">
        <f>E196+E201+E206+E211</f>
        <v>0</v>
      </c>
      <c r="F191" s="3">
        <f>F196+F201+F206+F211</f>
        <v>0</v>
      </c>
      <c r="G191" s="3">
        <f>G196+G201+G206+G211</f>
        <v>0</v>
      </c>
      <c r="H191" s="18"/>
      <c r="I191" s="19"/>
    </row>
    <row r="192" spans="1:9" ht="15.75" customHeight="1">
      <c r="A192" s="24" t="s">
        <v>58</v>
      </c>
      <c r="B192" s="33" t="s">
        <v>25</v>
      </c>
      <c r="C192" s="8" t="s">
        <v>72</v>
      </c>
      <c r="D192" s="3">
        <f t="shared" si="21"/>
        <v>3000</v>
      </c>
      <c r="E192" s="3">
        <f>SUM(E193:E196)</f>
        <v>1000</v>
      </c>
      <c r="F192" s="3">
        <f>SUM(F193:F196)</f>
        <v>1000</v>
      </c>
      <c r="G192" s="3">
        <f>SUM(G193:G196)</f>
        <v>1000</v>
      </c>
      <c r="H192" s="18"/>
      <c r="I192" s="19"/>
    </row>
    <row r="193" spans="1:9" ht="15">
      <c r="A193" s="25"/>
      <c r="B193" s="33"/>
      <c r="C193" s="8" t="s">
        <v>28</v>
      </c>
      <c r="D193" s="3">
        <f t="shared" si="21"/>
        <v>0</v>
      </c>
      <c r="E193" s="3">
        <v>0</v>
      </c>
      <c r="F193" s="3">
        <v>0</v>
      </c>
      <c r="G193" s="3">
        <v>0</v>
      </c>
      <c r="H193" s="18"/>
      <c r="I193" s="19"/>
    </row>
    <row r="194" spans="1:9" ht="15">
      <c r="A194" s="25"/>
      <c r="B194" s="33"/>
      <c r="C194" s="8" t="s">
        <v>29</v>
      </c>
      <c r="D194" s="3">
        <f t="shared" si="21"/>
        <v>0</v>
      </c>
      <c r="E194" s="3">
        <v>0</v>
      </c>
      <c r="F194" s="3">
        <v>0</v>
      </c>
      <c r="G194" s="3">
        <v>0</v>
      </c>
      <c r="H194" s="18"/>
      <c r="I194" s="19"/>
    </row>
    <row r="195" spans="1:9" ht="15">
      <c r="A195" s="25"/>
      <c r="B195" s="33"/>
      <c r="C195" s="8" t="s">
        <v>32</v>
      </c>
      <c r="D195" s="3">
        <f t="shared" si="21"/>
        <v>3000</v>
      </c>
      <c r="E195" s="3">
        <f>'Приложение 2'!E106</f>
        <v>1000</v>
      </c>
      <c r="F195" s="3">
        <f>'Приложение 2'!F106</f>
        <v>1000</v>
      </c>
      <c r="G195" s="3">
        <f>'Приложение 2'!G106</f>
        <v>1000</v>
      </c>
      <c r="H195" s="18"/>
      <c r="I195" s="19"/>
    </row>
    <row r="196" spans="1:9" ht="15">
      <c r="A196" s="26"/>
      <c r="B196" s="33"/>
      <c r="C196" s="8" t="s">
        <v>30</v>
      </c>
      <c r="D196" s="3">
        <f t="shared" si="21"/>
        <v>0</v>
      </c>
      <c r="E196" s="3">
        <v>0</v>
      </c>
      <c r="F196" s="3">
        <v>0</v>
      </c>
      <c r="G196" s="3">
        <v>0</v>
      </c>
      <c r="H196" s="18"/>
      <c r="I196" s="19"/>
    </row>
    <row r="197" spans="1:9" ht="15">
      <c r="A197" s="24" t="s">
        <v>59</v>
      </c>
      <c r="B197" s="33" t="s">
        <v>60</v>
      </c>
      <c r="C197" s="8" t="s">
        <v>72</v>
      </c>
      <c r="D197" s="3">
        <f t="shared" si="21"/>
        <v>11400</v>
      </c>
      <c r="E197" s="3">
        <f>SUM(E198:E201)</f>
        <v>3800</v>
      </c>
      <c r="F197" s="3">
        <f>SUM(F198:F201)</f>
        <v>3800</v>
      </c>
      <c r="G197" s="3">
        <f>SUM(G198:G201)</f>
        <v>3800</v>
      </c>
      <c r="H197" s="18"/>
      <c r="I197" s="19"/>
    </row>
    <row r="198" spans="1:9" ht="15">
      <c r="A198" s="25"/>
      <c r="B198" s="33"/>
      <c r="C198" s="8" t="s">
        <v>28</v>
      </c>
      <c r="D198" s="3">
        <f t="shared" si="21"/>
        <v>0</v>
      </c>
      <c r="E198" s="3">
        <v>0</v>
      </c>
      <c r="F198" s="3">
        <v>0</v>
      </c>
      <c r="G198" s="3">
        <v>0</v>
      </c>
      <c r="H198" s="18"/>
      <c r="I198" s="19"/>
    </row>
    <row r="199" spans="1:9" ht="15">
      <c r="A199" s="25"/>
      <c r="B199" s="33"/>
      <c r="C199" s="8" t="s">
        <v>29</v>
      </c>
      <c r="D199" s="3">
        <f t="shared" si="21"/>
        <v>0</v>
      </c>
      <c r="E199" s="3">
        <v>0</v>
      </c>
      <c r="F199" s="3">
        <v>0</v>
      </c>
      <c r="G199" s="3">
        <v>0</v>
      </c>
      <c r="H199" s="18"/>
      <c r="I199" s="19"/>
    </row>
    <row r="200" spans="1:9" ht="15">
      <c r="A200" s="25"/>
      <c r="B200" s="33"/>
      <c r="C200" s="8" t="s">
        <v>32</v>
      </c>
      <c r="D200" s="3">
        <f t="shared" si="21"/>
        <v>11400</v>
      </c>
      <c r="E200" s="3">
        <f>'Приложение 2'!E109</f>
        <v>3800</v>
      </c>
      <c r="F200" s="3">
        <f>'Приложение 2'!F109</f>
        <v>3800</v>
      </c>
      <c r="G200" s="3">
        <f>'Приложение 2'!G109</f>
        <v>3800</v>
      </c>
      <c r="H200" s="18"/>
      <c r="I200" s="19"/>
    </row>
    <row r="201" spans="1:9" ht="15">
      <c r="A201" s="26"/>
      <c r="B201" s="33"/>
      <c r="C201" s="8" t="s">
        <v>30</v>
      </c>
      <c r="D201" s="3">
        <f t="shared" si="21"/>
        <v>0</v>
      </c>
      <c r="E201" s="3">
        <v>0</v>
      </c>
      <c r="F201" s="3">
        <v>0</v>
      </c>
      <c r="G201" s="3">
        <v>0</v>
      </c>
      <c r="H201" s="18"/>
      <c r="I201" s="19"/>
    </row>
    <row r="202" spans="1:9" ht="15.75" customHeight="1">
      <c r="A202" s="24" t="s">
        <v>61</v>
      </c>
      <c r="B202" s="33" t="s">
        <v>67</v>
      </c>
      <c r="C202" s="8" t="s">
        <v>72</v>
      </c>
      <c r="D202" s="3">
        <f t="shared" si="21"/>
        <v>450</v>
      </c>
      <c r="E202" s="3">
        <f>SUM(E203:E206)</f>
        <v>150</v>
      </c>
      <c r="F202" s="3">
        <f>SUM(F203:F206)</f>
        <v>150</v>
      </c>
      <c r="G202" s="3">
        <f>SUM(G203:G206)</f>
        <v>150</v>
      </c>
      <c r="H202" s="18"/>
      <c r="I202" s="19"/>
    </row>
    <row r="203" spans="1:9" ht="18" customHeight="1">
      <c r="A203" s="25"/>
      <c r="B203" s="33"/>
      <c r="C203" s="8" t="s">
        <v>28</v>
      </c>
      <c r="D203" s="3">
        <f t="shared" si="21"/>
        <v>0</v>
      </c>
      <c r="E203" s="3">
        <v>0</v>
      </c>
      <c r="F203" s="3">
        <v>0</v>
      </c>
      <c r="G203" s="3">
        <v>0</v>
      </c>
      <c r="H203" s="18"/>
      <c r="I203" s="19"/>
    </row>
    <row r="204" spans="1:9" ht="15">
      <c r="A204" s="25"/>
      <c r="B204" s="33"/>
      <c r="C204" s="8" t="s">
        <v>29</v>
      </c>
      <c r="D204" s="3">
        <f t="shared" si="21"/>
        <v>0</v>
      </c>
      <c r="E204" s="3">
        <v>0</v>
      </c>
      <c r="F204" s="3">
        <v>0</v>
      </c>
      <c r="G204" s="3">
        <v>0</v>
      </c>
      <c r="H204" s="18"/>
      <c r="I204" s="19"/>
    </row>
    <row r="205" spans="1:9" ht="15">
      <c r="A205" s="25"/>
      <c r="B205" s="33"/>
      <c r="C205" s="8" t="s">
        <v>32</v>
      </c>
      <c r="D205" s="3">
        <f t="shared" si="21"/>
        <v>450</v>
      </c>
      <c r="E205" s="3">
        <f>'Приложение 2'!E112</f>
        <v>150</v>
      </c>
      <c r="F205" s="3">
        <f>'Приложение 2'!F112</f>
        <v>150</v>
      </c>
      <c r="G205" s="3">
        <f>'Приложение 2'!G112</f>
        <v>150</v>
      </c>
      <c r="H205" s="18"/>
      <c r="I205" s="19"/>
    </row>
    <row r="206" spans="1:9" ht="20.25" customHeight="1">
      <c r="A206" s="26"/>
      <c r="B206" s="33"/>
      <c r="C206" s="8" t="s">
        <v>30</v>
      </c>
      <c r="D206" s="3">
        <f t="shared" si="21"/>
        <v>0</v>
      </c>
      <c r="E206" s="3">
        <v>0</v>
      </c>
      <c r="F206" s="3">
        <v>0</v>
      </c>
      <c r="G206" s="3">
        <v>0</v>
      </c>
      <c r="H206" s="18"/>
      <c r="I206" s="19"/>
    </row>
    <row r="207" spans="1:9" ht="15">
      <c r="A207" s="24" t="s">
        <v>62</v>
      </c>
      <c r="B207" s="33" t="s">
        <v>63</v>
      </c>
      <c r="C207" s="8" t="s">
        <v>72</v>
      </c>
      <c r="D207" s="3">
        <f t="shared" si="21"/>
        <v>600</v>
      </c>
      <c r="E207" s="3">
        <f>SUM(E208:E211)</f>
        <v>200</v>
      </c>
      <c r="F207" s="3">
        <f>SUM(F208:F211)</f>
        <v>200</v>
      </c>
      <c r="G207" s="3">
        <f>SUM(G208:G211)</f>
        <v>200</v>
      </c>
      <c r="H207" s="20"/>
      <c r="I207" s="21"/>
    </row>
    <row r="208" spans="1:9" ht="15">
      <c r="A208" s="25"/>
      <c r="B208" s="33"/>
      <c r="C208" s="8" t="s">
        <v>28</v>
      </c>
      <c r="D208" s="3">
        <f t="shared" si="21"/>
        <v>0</v>
      </c>
      <c r="E208" s="3">
        <v>0</v>
      </c>
      <c r="F208" s="3">
        <v>0</v>
      </c>
      <c r="G208" s="3">
        <v>0</v>
      </c>
      <c r="H208" s="18"/>
      <c r="I208" s="19"/>
    </row>
    <row r="209" spans="1:9" ht="15">
      <c r="A209" s="25"/>
      <c r="B209" s="33"/>
      <c r="C209" s="8" t="s">
        <v>29</v>
      </c>
      <c r="D209" s="3">
        <f t="shared" si="21"/>
        <v>0</v>
      </c>
      <c r="E209" s="3">
        <v>0</v>
      </c>
      <c r="F209" s="3">
        <v>0</v>
      </c>
      <c r="G209" s="3">
        <v>0</v>
      </c>
      <c r="H209" s="18"/>
      <c r="I209" s="19"/>
    </row>
    <row r="210" spans="1:9" ht="15">
      <c r="A210" s="25"/>
      <c r="B210" s="33"/>
      <c r="C210" s="8" t="s">
        <v>32</v>
      </c>
      <c r="D210" s="3">
        <f t="shared" si="21"/>
        <v>600</v>
      </c>
      <c r="E210" s="3">
        <f>'Приложение 2'!E115</f>
        <v>200</v>
      </c>
      <c r="F210" s="3">
        <f>'Приложение 2'!F115</f>
        <v>200</v>
      </c>
      <c r="G210" s="3">
        <f>'Приложение 2'!G115</f>
        <v>200</v>
      </c>
      <c r="H210" s="18"/>
      <c r="I210" s="19"/>
    </row>
    <row r="211" spans="1:9" ht="15">
      <c r="A211" s="26"/>
      <c r="B211" s="33"/>
      <c r="C211" s="8" t="s">
        <v>30</v>
      </c>
      <c r="D211" s="3">
        <f t="shared" si="21"/>
        <v>0</v>
      </c>
      <c r="E211" s="3">
        <v>0</v>
      </c>
      <c r="F211" s="3">
        <v>0</v>
      </c>
      <c r="G211" s="3">
        <v>0</v>
      </c>
      <c r="H211" s="18"/>
      <c r="I211" s="19"/>
    </row>
    <row r="212" spans="1:9" s="12" customFormat="1" ht="44.25" customHeight="1">
      <c r="A212" s="36" t="s">
        <v>94</v>
      </c>
      <c r="B212" s="36"/>
      <c r="C212" s="36"/>
      <c r="D212" s="36"/>
      <c r="E212" s="36"/>
      <c r="F212" s="36"/>
      <c r="G212" s="36"/>
      <c r="I212" s="13"/>
    </row>
  </sheetData>
  <sheetProtection/>
  <autoFilter ref="A6:I211"/>
  <mergeCells count="85">
    <mergeCell ref="A212:G212"/>
    <mergeCell ref="A12:A16"/>
    <mergeCell ref="B12:B16"/>
    <mergeCell ref="A17:A21"/>
    <mergeCell ref="B17:B21"/>
    <mergeCell ref="A33:A52"/>
    <mergeCell ref="B58:B62"/>
    <mergeCell ref="A27:A31"/>
    <mergeCell ref="B27:B31"/>
    <mergeCell ref="B110:B114"/>
    <mergeCell ref="D1:G1"/>
    <mergeCell ref="A2:G2"/>
    <mergeCell ref="E3:G3"/>
    <mergeCell ref="A4:A5"/>
    <mergeCell ref="B4:B5"/>
    <mergeCell ref="C4:C5"/>
    <mergeCell ref="D4:G4"/>
    <mergeCell ref="A7:A11"/>
    <mergeCell ref="B7:B11"/>
    <mergeCell ref="B63:B67"/>
    <mergeCell ref="A89:A93"/>
    <mergeCell ref="B22:B26"/>
    <mergeCell ref="A22:A26"/>
    <mergeCell ref="A73:A77"/>
    <mergeCell ref="B73:B77"/>
    <mergeCell ref="A53:A57"/>
    <mergeCell ref="B53:B57"/>
    <mergeCell ref="A99:A103"/>
    <mergeCell ref="A58:A62"/>
    <mergeCell ref="B33:B37"/>
    <mergeCell ref="B38:B42"/>
    <mergeCell ref="B43:B47"/>
    <mergeCell ref="B48:B52"/>
    <mergeCell ref="A94:A98"/>
    <mergeCell ref="B94:B98"/>
    <mergeCell ref="A63:A67"/>
    <mergeCell ref="B151:B155"/>
    <mergeCell ref="A156:A160"/>
    <mergeCell ref="A68:A72"/>
    <mergeCell ref="B68:B72"/>
    <mergeCell ref="A146:A150"/>
    <mergeCell ref="B146:B150"/>
    <mergeCell ref="B115:B119"/>
    <mergeCell ref="A120:A124"/>
    <mergeCell ref="B120:B124"/>
    <mergeCell ref="A110:A114"/>
    <mergeCell ref="A166:A170"/>
    <mergeCell ref="B166:B170"/>
    <mergeCell ref="B156:B160"/>
    <mergeCell ref="A125:A129"/>
    <mergeCell ref="B125:B129"/>
    <mergeCell ref="A136:A140"/>
    <mergeCell ref="B136:B140"/>
    <mergeCell ref="A141:A145"/>
    <mergeCell ref="B141:B145"/>
    <mergeCell ref="A151:A155"/>
    <mergeCell ref="A207:A211"/>
    <mergeCell ref="B207:B211"/>
    <mergeCell ref="B181:B185"/>
    <mergeCell ref="A187:A191"/>
    <mergeCell ref="B187:B191"/>
    <mergeCell ref="A192:A196"/>
    <mergeCell ref="B192:B196"/>
    <mergeCell ref="A197:A201"/>
    <mergeCell ref="B197:B201"/>
    <mergeCell ref="A115:A119"/>
    <mergeCell ref="A202:A206"/>
    <mergeCell ref="B202:B206"/>
    <mergeCell ref="A176:A180"/>
    <mergeCell ref="B176:B180"/>
    <mergeCell ref="A181:A185"/>
    <mergeCell ref="A171:A175"/>
    <mergeCell ref="B171:B175"/>
    <mergeCell ref="A161:A165"/>
    <mergeCell ref="B161:B165"/>
    <mergeCell ref="A130:A134"/>
    <mergeCell ref="B130:B134"/>
    <mergeCell ref="A79:A83"/>
    <mergeCell ref="B79:B83"/>
    <mergeCell ref="A84:A88"/>
    <mergeCell ref="B84:B88"/>
    <mergeCell ref="A104:A108"/>
    <mergeCell ref="B104:B108"/>
    <mergeCell ref="B89:B93"/>
    <mergeCell ref="B99:B103"/>
  </mergeCells>
  <printOptions horizontalCentered="1"/>
  <pageMargins left="0.5905511811023623" right="0.5905511811023623" top="1.1811023622047245" bottom="0.5905511811023623" header="0" footer="0"/>
  <pageSetup fitToHeight="17" horizontalDpi="600" verticalDpi="600" orientation="landscape" paperSize="9" scale="73" r:id="rId1"/>
  <rowBreaks count="5" manualBreakCount="5">
    <brk id="31" max="6" man="1"/>
    <brk id="77" max="6" man="1"/>
    <brk id="108" max="6" man="1"/>
    <brk id="134" max="6" man="1"/>
    <brk id="1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2023-12-05T00:23:06Z</dcterms:modified>
  <cp:category/>
  <cp:version/>
  <cp:contentType/>
  <cp:contentStatus/>
</cp:coreProperties>
</file>